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Q:\KJARASVID\Launadreifing\"/>
    </mc:Choice>
  </mc:AlternateContent>
  <xr:revisionPtr revIDLastSave="0" documentId="13_ncr:1_{1EC3E531-C976-4229-B0A9-9947F95665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0% st.hl." sheetId="1" r:id="rId1"/>
    <sheet name="Minna en 100% st.hl." sheetId="2" r:id="rId2"/>
  </sheets>
  <definedNames>
    <definedName name="M.v._24">'100% st.hl.'!#REF!</definedName>
    <definedName name="M.v._24S">'100% st.hl.'!#REF!</definedName>
    <definedName name="M.v._27">'100% st.hl.'!#REF!</definedName>
    <definedName name="M.v._27S">'100% st.hl.'!#REF!</definedName>
    <definedName name="M.v._30">'100% st.hl.'!#REF!</definedName>
    <definedName name="M.v._30S">'100% st.hl.'!#REF!</definedName>
    <definedName name="_xlnm.Print_Area" localSheetId="0">'100% st.hl.'!$A$1:$K$65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4" i="2" l="1"/>
  <c r="J24" i="1"/>
  <c r="H41" i="2" l="1"/>
  <c r="G41" i="2"/>
  <c r="F41" i="2"/>
  <c r="E41" i="2"/>
  <c r="D41" i="2"/>
  <c r="H34" i="2"/>
  <c r="H36" i="2" s="1"/>
  <c r="G34" i="2"/>
  <c r="G36" i="2" s="1"/>
  <c r="F34" i="2"/>
  <c r="F36" i="2" s="1"/>
  <c r="F43" i="2" s="1"/>
  <c r="E34" i="2"/>
  <c r="E36" i="2" s="1"/>
  <c r="D34" i="2"/>
  <c r="D36" i="2" s="1"/>
  <c r="J24" i="2"/>
  <c r="J25" i="2" s="1"/>
  <c r="H24" i="2"/>
  <c r="F24" i="2"/>
  <c r="E24" i="2"/>
  <c r="D24" i="2"/>
  <c r="C24" i="2"/>
  <c r="B24" i="2"/>
  <c r="G23" i="2"/>
  <c r="I23" i="2" s="1"/>
  <c r="G22" i="2"/>
  <c r="I22" i="2" s="1"/>
  <c r="G21" i="2"/>
  <c r="I21" i="2" s="1"/>
  <c r="G20" i="2"/>
  <c r="I20" i="2" s="1"/>
  <c r="G19" i="2"/>
  <c r="I19" i="2" s="1"/>
  <c r="G18" i="2"/>
  <c r="I18" i="2" s="1"/>
  <c r="G17" i="2"/>
  <c r="I17" i="2" s="1"/>
  <c r="G16" i="2"/>
  <c r="I16" i="2" s="1"/>
  <c r="G15" i="2"/>
  <c r="I15" i="2" s="1"/>
  <c r="G14" i="2"/>
  <c r="I14" i="2" s="1"/>
  <c r="G13" i="2"/>
  <c r="I13" i="2" s="1"/>
  <c r="G12" i="2"/>
  <c r="I12" i="2" s="1"/>
  <c r="D43" i="2" l="1"/>
  <c r="E43" i="2"/>
  <c r="G43" i="2"/>
  <c r="H43" i="2"/>
  <c r="G24" i="2"/>
  <c r="I24" i="2"/>
  <c r="I25" i="2" s="1"/>
  <c r="E25" i="2"/>
  <c r="G25" i="2" s="1"/>
  <c r="G27" i="2" s="1"/>
  <c r="D45" i="2" l="1"/>
  <c r="D46" i="2" s="1"/>
  <c r="D47" i="2"/>
  <c r="D48" i="2" s="1"/>
  <c r="K27" i="2"/>
  <c r="K29" i="2" s="1"/>
  <c r="H48" i="2" l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H24" i="1"/>
  <c r="H41" i="1"/>
  <c r="H34" i="1"/>
  <c r="H36" i="1" s="1"/>
  <c r="G41" i="1"/>
  <c r="G34" i="1"/>
  <c r="G36" i="1" s="1"/>
  <c r="F41" i="1"/>
  <c r="F34" i="1"/>
  <c r="F36" i="1" s="1"/>
  <c r="E41" i="1"/>
  <c r="D41" i="1"/>
  <c r="E34" i="1"/>
  <c r="E36" i="1" s="1"/>
  <c r="D34" i="1"/>
  <c r="D36" i="1" s="1"/>
  <c r="B24" i="1"/>
  <c r="D24" i="1"/>
  <c r="F24" i="1"/>
  <c r="E24" i="1"/>
  <c r="C24" i="1"/>
  <c r="J25" i="1"/>
  <c r="E25" i="1" l="1"/>
  <c r="G25" i="1" s="1"/>
  <c r="F43" i="1"/>
  <c r="H43" i="1"/>
  <c r="G43" i="1"/>
  <c r="E43" i="1"/>
  <c r="D43" i="1"/>
  <c r="I24" i="1"/>
  <c r="I25" i="1" s="1"/>
  <c r="G24" i="1"/>
  <c r="K24" i="1" s="1"/>
  <c r="G27" i="1" l="1"/>
  <c r="D45" i="1"/>
  <c r="K27" i="1" l="1"/>
  <c r="K29" i="1" s="1"/>
  <c r="D46" i="1"/>
  <c r="D47" i="1" s="1"/>
  <c r="D48" i="1" s="1"/>
  <c r="H48" i="1" l="1"/>
</calcChain>
</file>

<file path=xl/sharedStrings.xml><?xml version="1.0" encoding="utf-8"?>
<sst xmlns="http://schemas.openxmlformats.org/spreadsheetml/2006/main" count="188" uniqueCount="91">
  <si>
    <t>sept.</t>
  </si>
  <si>
    <t>okt.</t>
  </si>
  <si>
    <t>nóv.</t>
  </si>
  <si>
    <t>des.</t>
  </si>
  <si>
    <t>feb.</t>
  </si>
  <si>
    <t>mars</t>
  </si>
  <si>
    <t>apríl</t>
  </si>
  <si>
    <t>maí</t>
  </si>
  <si>
    <t>júní</t>
  </si>
  <si>
    <t>júlí</t>
  </si>
  <si>
    <t>Samtals</t>
  </si>
  <si>
    <t>Skýringar:</t>
  </si>
  <si>
    <t xml:space="preserve">¹⁾ </t>
  </si>
  <si>
    <t>Fylgiskjal ráðningarsamnings</t>
  </si>
  <si>
    <t>ágúst</t>
  </si>
  <si>
    <t>jan</t>
  </si>
  <si>
    <t>Tvöfaldir</t>
  </si>
  <si>
    <t>dagar</t>
  </si>
  <si>
    <t>Almanaks</t>
  </si>
  <si>
    <t>Klst:mín</t>
  </si>
  <si>
    <t>Upphaf vinnudags:</t>
  </si>
  <si>
    <t>Lok vinnudags:</t>
  </si>
  <si>
    <t>Alls:</t>
  </si>
  <si>
    <t>Tekinn matartími:</t>
  </si>
  <si>
    <t>Unnin kaffitími morgni 7:45-8:00</t>
  </si>
  <si>
    <t>Unnin kaffitími morgni 9:30-9:45:</t>
  </si>
  <si>
    <t>Unninn kaffitími 17:00-17:20:</t>
  </si>
  <si>
    <t>Alls unnir kaffitímar:</t>
  </si>
  <si>
    <t>Alls vinnuskil:</t>
  </si>
  <si>
    <t>Mánd</t>
  </si>
  <si>
    <t>Þriðd</t>
  </si>
  <si>
    <t>Miðvd</t>
  </si>
  <si>
    <t>Fimmtud</t>
  </si>
  <si>
    <t>Föstud</t>
  </si>
  <si>
    <t>Orlofsréttur í dögum:</t>
  </si>
  <si>
    <t>Vinnudagar og helgidagar:</t>
  </si>
  <si>
    <t>Frídagar:</t>
  </si>
  <si>
    <t>Starfshlutfall greitt 12 mánuði:</t>
  </si>
  <si>
    <t>Alls</t>
  </si>
  <si>
    <t>Starfs-</t>
  </si>
  <si>
    <t>Vetrarfrí-</t>
  </si>
  <si>
    <t>Frí-</t>
  </si>
  <si>
    <t>Námskeiðs-</t>
  </si>
  <si>
    <t>Skilgreining vinnutíma og starfshlutfall</t>
  </si>
  <si>
    <r>
      <t>dagar</t>
    </r>
    <r>
      <rPr>
        <vertAlign val="superscript"/>
        <sz val="11"/>
        <color indexed="8"/>
        <rFont val="Calibri"/>
        <family val="2"/>
      </rPr>
      <t>1)</t>
    </r>
  </si>
  <si>
    <r>
      <t xml:space="preserve">dagar </t>
    </r>
    <r>
      <rPr>
        <vertAlign val="superscript"/>
        <sz val="11"/>
        <color indexed="8"/>
        <rFont val="Calibri"/>
        <family val="2"/>
      </rPr>
      <t>2)</t>
    </r>
  </si>
  <si>
    <t xml:space="preserve">²⁾ </t>
  </si>
  <si>
    <r>
      <t xml:space="preserve">dagar </t>
    </r>
    <r>
      <rPr>
        <vertAlign val="superscript"/>
        <sz val="11"/>
        <color indexed="8"/>
        <rFont val="Calibri"/>
        <family val="2"/>
      </rPr>
      <t>3)</t>
    </r>
  </si>
  <si>
    <r>
      <t xml:space="preserve">dagar </t>
    </r>
    <r>
      <rPr>
        <vertAlign val="superscript"/>
        <sz val="11"/>
        <color indexed="8"/>
        <rFont val="Calibri"/>
        <family val="2"/>
      </rPr>
      <t>4)</t>
    </r>
  </si>
  <si>
    <t xml:space="preserve">³⁾ </t>
  </si>
  <si>
    <r>
      <t xml:space="preserve">dagar </t>
    </r>
    <r>
      <rPr>
        <vertAlign val="superscript"/>
        <sz val="11"/>
        <color indexed="8"/>
        <rFont val="Calibri"/>
        <family val="2"/>
      </rPr>
      <t>5)</t>
    </r>
  </si>
  <si>
    <t>Vetrarfrí  skv. skóladagatali sem starfsmaður tekur (vinnur ekki)</t>
  </si>
  <si>
    <r>
      <t xml:space="preserve">dagar </t>
    </r>
    <r>
      <rPr>
        <vertAlign val="superscript"/>
        <sz val="11"/>
        <color indexed="8"/>
        <rFont val="Calibri"/>
        <family val="2"/>
      </rPr>
      <t>6)</t>
    </r>
  </si>
  <si>
    <t>Námskeiðsdagar starfsmanna sem starfsmaður vinnur</t>
  </si>
  <si>
    <t xml:space="preserve">7) </t>
  </si>
  <si>
    <t xml:space="preserve">⁵⁾ </t>
  </si>
  <si>
    <t xml:space="preserve">8) </t>
  </si>
  <si>
    <t>Starfsmaður</t>
  </si>
  <si>
    <t>Skólastjóri</t>
  </si>
  <si>
    <t>Dags</t>
  </si>
  <si>
    <r>
      <t xml:space="preserve">dagar </t>
    </r>
    <r>
      <rPr>
        <vertAlign val="superscript"/>
        <sz val="11"/>
        <color indexed="8"/>
        <rFont val="Calibri"/>
        <family val="2"/>
      </rPr>
      <t>7)</t>
    </r>
  </si>
  <si>
    <t xml:space="preserve">6) </t>
  </si>
  <si>
    <r>
      <t xml:space="preserve">Bæting dagv. v. opnunar(x0,8) </t>
    </r>
    <r>
      <rPr>
        <vertAlign val="superscript"/>
        <sz val="11"/>
        <rFont val="Calibri"/>
        <family val="2"/>
      </rPr>
      <t>8)</t>
    </r>
    <r>
      <rPr>
        <sz val="11"/>
        <rFont val="Calibri"/>
        <family val="2"/>
      </rPr>
      <t>:</t>
    </r>
  </si>
  <si>
    <t>Unnin kaffitími síðdegi 15:30-15:50:</t>
  </si>
  <si>
    <t xml:space="preserve">4)  </t>
  </si>
  <si>
    <t>Opnun fyrir kl. 8:00 að morgni reiknuð úr yfirvinnu í dagvinnu með 80% álagi (15 mín x 0,8 = 12 mín)</t>
  </si>
  <si>
    <t>Starfsmaður:</t>
  </si>
  <si>
    <t>Kennitala:</t>
  </si>
  <si>
    <t>Starfshlutfall unnið á viku:</t>
  </si>
  <si>
    <t>Dagar sem ekki eru unnir á ársgrunni:</t>
  </si>
  <si>
    <t>Vinnutími á dag með kaffitíma:</t>
  </si>
  <si>
    <t xml:space="preserve"> Vinnutímast., dagar</t>
  </si>
  <si>
    <t>á ársgrunni</t>
  </si>
  <si>
    <t>Fjöldi vinnudaga</t>
  </si>
  <si>
    <t>Alls dagvinna á viku:</t>
  </si>
  <si>
    <t>Hækkað starfshlutfall</t>
  </si>
  <si>
    <t>Skerðing vegna frídaga nemenda:</t>
  </si>
  <si>
    <t>Rauðir</t>
  </si>
  <si>
    <t>Tvöfaldir dagar eru þeir dagar þar sem starfsmaður fær heimild til að vinna lengdan dag sem jafnast getur á við allt að tvo vinnudaga s.d. árshátíðardag, litlu jól ofl.</t>
  </si>
  <si>
    <t>Vinnudagar sem starfsmaður vinnur á skólaárinu sem jafna má við kennsludaga kennara skv. skóladagatali</t>
  </si>
  <si>
    <t>Starfsdagar skv. skóladagtali eða aðrir dagar utan skóladagatals sem starfsmaður vinnur og jafna má við starfsdaga kennara skv. skóladagatali</t>
  </si>
  <si>
    <t>Aðrir frídagar skv. skóladagatali.  Ath. að mínusfærslur myndast ef starfsmaður vinnur af sér, s.d. 2 x dag (sbr. skýringu 1)</t>
  </si>
  <si>
    <t>Vinnu-</t>
  </si>
  <si>
    <t>Dagatal skóla og vinnutíma starfsmanns - 2023 til 2024</t>
  </si>
  <si>
    <t>Rauðir dagar eru sérstakir frídagar annars vegar og stórhátíðardagar hins vegar skv. viðeigandi kjarasamningi</t>
  </si>
  <si>
    <t>Dagar við vinnu og rauðir dagar:</t>
  </si>
  <si>
    <t>Vegna útfærslu samkomulags um framkvæmd á styttingu vinnuviku í einstaka stofnunum skal vinnuveitandi taka tillit til þess við notkun skjalsins.</t>
  </si>
  <si>
    <t>Fylgiskjal ráðningarsamnings er notað á ábyrgð vinnuveitanda í samræmi við útfærslu hans á vinnuskilum þess einstaklings/hóps sem um ræðir.</t>
  </si>
  <si>
    <t>Tvöfaldir dagar eru þeir dagar þar sem starfsmaður fær heimild til að vinna lengdan dag sem jafnast getur á við allt að tvo vinnudaga t.d. árshátíðardag, litlu jól ofl.</t>
  </si>
  <si>
    <t>Hámarksréttur til orlofs er 30 dagar og aðra virka daga ársins er vinnuskylda</t>
  </si>
  <si>
    <t>fyrir almenna starfsmenn grunnskólans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</si>
</sst>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hh]:mm"/>
    <numFmt numFmtId="165" formatCode="[h]:mm"/>
    <numFmt numFmtId="166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11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9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9" fontId="2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1" fillId="0" borderId="2" xfId="0" applyFont="1" applyBorder="1"/>
    <xf numFmtId="0" fontId="1" fillId="0" borderId="0" xfId="0" applyFont="1" applyAlignment="1">
      <alignment horizontal="center"/>
    </xf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right"/>
    </xf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20" fontId="4" fillId="0" borderId="4" xfId="1" applyNumberFormat="1" applyFont="1" applyBorder="1"/>
    <xf numFmtId="20" fontId="4" fillId="0" borderId="0" xfId="1" applyNumberFormat="1" applyFont="1"/>
    <xf numFmtId="165" fontId="4" fillId="0" borderId="0" xfId="1" applyNumberFormat="1" applyFont="1"/>
    <xf numFmtId="10" fontId="4" fillId="0" borderId="0" xfId="2" applyNumberFormat="1" applyFont="1"/>
    <xf numFmtId="164" fontId="4" fillId="0" borderId="0" xfId="1" applyNumberFormat="1" applyFont="1"/>
    <xf numFmtId="20" fontId="4" fillId="0" borderId="6" xfId="1" applyNumberFormat="1" applyFont="1" applyBorder="1"/>
    <xf numFmtId="0" fontId="6" fillId="0" borderId="0" xfId="0" applyFont="1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vertical="center"/>
    </xf>
    <xf numFmtId="0" fontId="0" fillId="0" borderId="10" xfId="0" applyBorder="1"/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1" xfId="0" applyBorder="1" applyProtection="1">
      <protection locked="0"/>
    </xf>
    <xf numFmtId="20" fontId="5" fillId="0" borderId="0" xfId="1" applyNumberFormat="1" applyFont="1" applyProtection="1">
      <protection locked="0"/>
    </xf>
    <xf numFmtId="0" fontId="0" fillId="0" borderId="10" xfId="0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8" fillId="0" borderId="0" xfId="0" applyFont="1"/>
    <xf numFmtId="0" fontId="0" fillId="0" borderId="11" xfId="0" applyBorder="1"/>
    <xf numFmtId="20" fontId="5" fillId="0" borderId="7" xfId="1" applyNumberFormat="1" applyFont="1" applyBorder="1" applyProtection="1">
      <protection locked="0"/>
    </xf>
    <xf numFmtId="0" fontId="10" fillId="0" borderId="0" xfId="0" applyFont="1"/>
    <xf numFmtId="164" fontId="0" fillId="0" borderId="0" xfId="0" applyNumberFormat="1"/>
    <xf numFmtId="0" fontId="2" fillId="0" borderId="0" xfId="0" applyFont="1" applyAlignment="1">
      <alignment horizontal="left"/>
    </xf>
    <xf numFmtId="0" fontId="0" fillId="3" borderId="1" xfId="0" applyFill="1" applyBorder="1"/>
    <xf numFmtId="0" fontId="0" fillId="3" borderId="2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1" fillId="3" borderId="3" xfId="0" applyFont="1" applyFill="1" applyBorder="1"/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1" fillId="5" borderId="13" xfId="0" applyFont="1" applyFill="1" applyBorder="1"/>
    <xf numFmtId="0" fontId="0" fillId="5" borderId="14" xfId="0" applyFill="1" applyBorder="1"/>
    <xf numFmtId="166" fontId="11" fillId="5" borderId="14" xfId="0" applyNumberFormat="1" applyFont="1" applyFill="1" applyBorder="1"/>
    <xf numFmtId="0" fontId="11" fillId="5" borderId="14" xfId="0" applyFont="1" applyFill="1" applyBorder="1"/>
    <xf numFmtId="0" fontId="0" fillId="5" borderId="15" xfId="0" applyFill="1" applyBorder="1"/>
    <xf numFmtId="10" fontId="4" fillId="5" borderId="0" xfId="2" applyNumberFormat="1" applyFont="1" applyFill="1"/>
    <xf numFmtId="10" fontId="11" fillId="5" borderId="15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3" fillId="0" borderId="0" xfId="0" applyFont="1"/>
    <xf numFmtId="0" fontId="14" fillId="0" borderId="1" xfId="0" applyFont="1" applyBorder="1" applyProtection="1">
      <protection locked="0"/>
    </xf>
    <xf numFmtId="0" fontId="11" fillId="0" borderId="0" xfId="0" applyFont="1" applyAlignment="1">
      <alignment horizontal="center"/>
    </xf>
    <xf numFmtId="0" fontId="15" fillId="0" borderId="0" xfId="0" applyFont="1"/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/>
    </xf>
  </cellXfs>
  <cellStyles count="3">
    <cellStyle name="Normal" xfId="0" builtinId="0"/>
    <cellStyle name="Normal_Vinnuskipulag útreiknað 33-10-" xfId="1" xr:uid="{00000000-0005-0000-0000-000001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30</xdr:row>
      <xdr:rowOff>136650</xdr:rowOff>
    </xdr:from>
    <xdr:to>
      <xdr:col>12</xdr:col>
      <xdr:colOff>342900</xdr:colOff>
      <xdr:row>42</xdr:row>
      <xdr:rowOff>144518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E96EDE6-F6F8-4EE5-87CC-EFAEE520B935}"/>
            </a:ext>
          </a:extLst>
        </xdr:cNvPr>
        <xdr:cNvSpPr txBox="1"/>
      </xdr:nvSpPr>
      <xdr:spPr>
        <a:xfrm>
          <a:off x="6143625" y="6156450"/>
          <a:ext cx="2362200" cy="23224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Vinnutímastyttingu í grunnskólum má framkvæma</a:t>
          </a:r>
          <a:r>
            <a:rPr lang="is-I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með ýmsu móti. Mælt er með því að starfsmenn taki út styttingu sem örast og með reglulegum hætti. Starfseminnar vegna gæti vinnutímastytting í grunnskólum þó einnig verið framkvæmd með samsvarandi fjölgun launaðra frídaga (sbr. K26) eða með því að heimila hækkun starfshlutfalls (sbr. H45). Bent er á að seinni aðferðin veldur kostnaðarauka fyrir sveitarfélagið. </a:t>
          </a:r>
          <a:endParaRPr lang="is-IS">
            <a:effectLst/>
          </a:endParaRPr>
        </a:p>
        <a:p>
          <a:endParaRPr lang="is-I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30</xdr:row>
      <xdr:rowOff>104775</xdr:rowOff>
    </xdr:from>
    <xdr:to>
      <xdr:col>14</xdr:col>
      <xdr:colOff>152400</xdr:colOff>
      <xdr:row>40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D180623-5F8B-4F12-9CC4-2A3DD57872C6}"/>
            </a:ext>
          </a:extLst>
        </xdr:cNvPr>
        <xdr:cNvSpPr txBox="1"/>
      </xdr:nvSpPr>
      <xdr:spPr>
        <a:xfrm>
          <a:off x="6000750" y="5505450"/>
          <a:ext cx="2895600" cy="1866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Vinnutímastyttingu í grunnskólum má framkvæma</a:t>
          </a:r>
          <a:r>
            <a:rPr lang="is-I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með ýmsu móti. Mælt er með því að starfsmenn taki út styttingu sem örast og með reglulegum hætti. Starfseminnar vegna gæti vinnutímastytting í grunnskólum þó  einnig verið framkvæmd með samsvarandi fjölgun launaðra frídaga (sbr. K26) eða með því að heimila hækkun starfshlutfalls (sbr. H45). Bent er á að seinni aðferðin veldur kostnaðarauka fyrir sveitarfélagið. </a:t>
          </a:r>
          <a:endParaRPr lang="is-IS">
            <a:effectLst/>
          </a:endParaRPr>
        </a:p>
        <a:p>
          <a:endParaRPr lang="is-I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4"/>
  <sheetViews>
    <sheetView showGridLines="0" tabSelected="1" zoomScale="120" zoomScaleNormal="120" workbookViewId="0">
      <selection activeCell="K24" sqref="K24"/>
    </sheetView>
  </sheetViews>
  <sheetFormatPr defaultColWidth="9.140625" defaultRowHeight="15" x14ac:dyDescent="0.25"/>
  <cols>
    <col min="1" max="1" width="12.7109375" customWidth="1"/>
    <col min="2" max="3" width="9.85546875" customWidth="1"/>
    <col min="4" max="4" width="10.140625" customWidth="1"/>
    <col min="5" max="5" width="11.7109375" bestFit="1" customWidth="1"/>
    <col min="6" max="11" width="9.85546875" customWidth="1"/>
    <col min="12" max="12" width="3.5703125" customWidth="1"/>
  </cols>
  <sheetData>
    <row r="1" spans="1:11" s="25" customFormat="1" ht="34.5" customHeight="1" x14ac:dyDescent="0.25">
      <c r="A1" s="61" t="s">
        <v>13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x14ac:dyDescent="0.25">
      <c r="A2" s="62" t="s">
        <v>90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1.2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x14ac:dyDescent="0.25">
      <c r="A4" s="57" t="s">
        <v>87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x14ac:dyDescent="0.25">
      <c r="A5" s="57" t="s">
        <v>86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1.25" customHeight="1" x14ac:dyDescent="0.25"/>
    <row r="7" spans="1:11" x14ac:dyDescent="0.25">
      <c r="A7" s="66" t="s">
        <v>83</v>
      </c>
      <c r="B7" s="66"/>
      <c r="C7" s="66"/>
      <c r="D7" s="66"/>
      <c r="E7" s="66"/>
      <c r="F7" s="66"/>
      <c r="G7" s="66"/>
      <c r="H7" s="66"/>
      <c r="I7" s="66"/>
      <c r="J7" s="66"/>
    </row>
    <row r="8" spans="1:11" x14ac:dyDescent="0.25">
      <c r="A8" s="35" t="s">
        <v>66</v>
      </c>
      <c r="B8" s="63"/>
      <c r="C8" s="63"/>
      <c r="D8" s="63"/>
      <c r="E8" s="63"/>
      <c r="F8" s="63"/>
      <c r="G8" s="5" t="s">
        <v>67</v>
      </c>
      <c r="H8" s="63"/>
      <c r="I8" s="63"/>
      <c r="J8" s="64"/>
    </row>
    <row r="9" spans="1:11" x14ac:dyDescent="0.25">
      <c r="A9" s="22"/>
      <c r="B9" s="5"/>
      <c r="C9" s="65"/>
      <c r="D9" s="65"/>
      <c r="E9" s="65"/>
      <c r="F9" s="5"/>
      <c r="G9" s="5"/>
      <c r="H9" s="5"/>
      <c r="I9" s="5"/>
      <c r="J9" s="5"/>
    </row>
    <row r="10" spans="1:11" ht="18" customHeight="1" x14ac:dyDescent="0.25">
      <c r="A10" s="23"/>
      <c r="B10" s="45" t="s">
        <v>16</v>
      </c>
      <c r="C10" s="45" t="s">
        <v>82</v>
      </c>
      <c r="D10" s="45" t="s">
        <v>39</v>
      </c>
      <c r="E10" s="45" t="s">
        <v>42</v>
      </c>
      <c r="F10" s="46" t="s">
        <v>40</v>
      </c>
      <c r="G10" s="46" t="s">
        <v>41</v>
      </c>
      <c r="H10" s="45" t="s">
        <v>77</v>
      </c>
      <c r="I10" s="45" t="s">
        <v>38</v>
      </c>
      <c r="J10" s="42" t="s">
        <v>18</v>
      </c>
    </row>
    <row r="11" spans="1:11" ht="18" customHeight="1" x14ac:dyDescent="0.25">
      <c r="A11" s="24"/>
      <c r="B11" s="45" t="s">
        <v>44</v>
      </c>
      <c r="C11" s="45" t="s">
        <v>45</v>
      </c>
      <c r="D11" s="45" t="s">
        <v>47</v>
      </c>
      <c r="E11" s="45" t="s">
        <v>48</v>
      </c>
      <c r="F11" s="46" t="s">
        <v>50</v>
      </c>
      <c r="G11" s="46" t="s">
        <v>52</v>
      </c>
      <c r="H11" s="45" t="s">
        <v>60</v>
      </c>
      <c r="I11" s="45" t="s">
        <v>17</v>
      </c>
      <c r="J11" s="42" t="s">
        <v>17</v>
      </c>
    </row>
    <row r="12" spans="1:11" x14ac:dyDescent="0.25">
      <c r="A12" s="40" t="s">
        <v>14</v>
      </c>
      <c r="B12" s="29"/>
      <c r="C12" s="29"/>
      <c r="D12" s="29"/>
      <c r="E12" s="29"/>
      <c r="F12" s="29"/>
      <c r="G12" s="6">
        <f t="shared" ref="G12:G23" si="0">-B12-C12-D12-F12-E12-H12+J12</f>
        <v>22</v>
      </c>
      <c r="H12" s="58">
        <v>1</v>
      </c>
      <c r="I12" s="27">
        <f t="shared" ref="I12:I23" si="1">SUM(B12:H12)</f>
        <v>23</v>
      </c>
      <c r="J12" s="43">
        <v>23</v>
      </c>
    </row>
    <row r="13" spans="1:11" x14ac:dyDescent="0.25">
      <c r="A13" s="40" t="s">
        <v>0</v>
      </c>
      <c r="B13" s="29"/>
      <c r="C13" s="29"/>
      <c r="D13" s="29"/>
      <c r="E13" s="29"/>
      <c r="F13" s="29"/>
      <c r="G13" s="6">
        <f t="shared" si="0"/>
        <v>21</v>
      </c>
      <c r="H13" s="58"/>
      <c r="I13" s="27">
        <f t="shared" si="1"/>
        <v>21</v>
      </c>
      <c r="J13" s="43">
        <v>21</v>
      </c>
    </row>
    <row r="14" spans="1:11" x14ac:dyDescent="0.25">
      <c r="A14" s="40" t="s">
        <v>1</v>
      </c>
      <c r="B14" s="29"/>
      <c r="C14" s="29"/>
      <c r="D14" s="29"/>
      <c r="E14" s="29"/>
      <c r="F14" s="29"/>
      <c r="G14" s="6">
        <f t="shared" si="0"/>
        <v>22</v>
      </c>
      <c r="H14" s="58"/>
      <c r="I14" s="27">
        <f t="shared" si="1"/>
        <v>22</v>
      </c>
      <c r="J14" s="43">
        <v>22</v>
      </c>
    </row>
    <row r="15" spans="1:11" x14ac:dyDescent="0.25">
      <c r="A15" s="40" t="s">
        <v>2</v>
      </c>
      <c r="B15" s="29"/>
      <c r="C15" s="29"/>
      <c r="D15" s="29"/>
      <c r="E15" s="29"/>
      <c r="F15" s="29"/>
      <c r="G15" s="6">
        <f t="shared" si="0"/>
        <v>22</v>
      </c>
      <c r="H15" s="58"/>
      <c r="I15" s="27">
        <f t="shared" si="1"/>
        <v>22</v>
      </c>
      <c r="J15" s="43">
        <v>22</v>
      </c>
    </row>
    <row r="16" spans="1:11" x14ac:dyDescent="0.25">
      <c r="A16" s="40" t="s">
        <v>3</v>
      </c>
      <c r="B16" s="29"/>
      <c r="C16" s="29"/>
      <c r="D16" s="29"/>
      <c r="E16" s="29"/>
      <c r="F16" s="29"/>
      <c r="G16" s="6">
        <f t="shared" si="0"/>
        <v>19</v>
      </c>
      <c r="H16" s="58">
        <v>2</v>
      </c>
      <c r="I16" s="27">
        <f t="shared" si="1"/>
        <v>21</v>
      </c>
      <c r="J16" s="43">
        <v>21</v>
      </c>
    </row>
    <row r="17" spans="1:13" x14ac:dyDescent="0.25">
      <c r="A17" s="40" t="s">
        <v>15</v>
      </c>
      <c r="B17" s="29"/>
      <c r="C17" s="29"/>
      <c r="D17" s="29"/>
      <c r="E17" s="29"/>
      <c r="F17" s="29"/>
      <c r="G17" s="6">
        <f t="shared" si="0"/>
        <v>22</v>
      </c>
      <c r="H17" s="58">
        <v>1</v>
      </c>
      <c r="I17" s="27">
        <f t="shared" si="1"/>
        <v>23</v>
      </c>
      <c r="J17" s="43">
        <v>23</v>
      </c>
    </row>
    <row r="18" spans="1:13" x14ac:dyDescent="0.25">
      <c r="A18" s="40" t="s">
        <v>4</v>
      </c>
      <c r="B18" s="29"/>
      <c r="C18" s="29"/>
      <c r="D18" s="29"/>
      <c r="E18" s="29"/>
      <c r="F18" s="29"/>
      <c r="G18" s="6">
        <f t="shared" si="0"/>
        <v>21</v>
      </c>
      <c r="H18" s="58"/>
      <c r="I18" s="27">
        <f t="shared" si="1"/>
        <v>21</v>
      </c>
      <c r="J18" s="43">
        <v>21</v>
      </c>
    </row>
    <row r="19" spans="1:13" x14ac:dyDescent="0.25">
      <c r="A19" s="40" t="s">
        <v>5</v>
      </c>
      <c r="B19" s="29"/>
      <c r="C19" s="29"/>
      <c r="D19" s="29"/>
      <c r="E19" s="29"/>
      <c r="F19" s="29"/>
      <c r="G19" s="6">
        <f t="shared" si="0"/>
        <v>19</v>
      </c>
      <c r="H19" s="58">
        <v>2</v>
      </c>
      <c r="I19" s="27">
        <f t="shared" si="1"/>
        <v>21</v>
      </c>
      <c r="J19" s="43">
        <v>21</v>
      </c>
    </row>
    <row r="20" spans="1:13" x14ac:dyDescent="0.25">
      <c r="A20" s="40" t="s">
        <v>6</v>
      </c>
      <c r="B20" s="29"/>
      <c r="C20" s="29"/>
      <c r="D20" s="29"/>
      <c r="E20" s="29"/>
      <c r="F20" s="29"/>
      <c r="G20" s="6">
        <f t="shared" si="0"/>
        <v>20</v>
      </c>
      <c r="H20" s="58">
        <v>2</v>
      </c>
      <c r="I20" s="27">
        <f t="shared" si="1"/>
        <v>22</v>
      </c>
      <c r="J20" s="43">
        <v>22</v>
      </c>
    </row>
    <row r="21" spans="1:13" x14ac:dyDescent="0.25">
      <c r="A21" s="40" t="s">
        <v>7</v>
      </c>
      <c r="B21" s="29"/>
      <c r="C21" s="29"/>
      <c r="D21" s="29"/>
      <c r="E21" s="29"/>
      <c r="F21" s="29"/>
      <c r="G21" s="6">
        <f t="shared" si="0"/>
        <v>20</v>
      </c>
      <c r="H21" s="58">
        <v>3</v>
      </c>
      <c r="I21" s="27">
        <f t="shared" si="1"/>
        <v>23</v>
      </c>
      <c r="J21" s="43">
        <v>23</v>
      </c>
    </row>
    <row r="22" spans="1:13" x14ac:dyDescent="0.25">
      <c r="A22" s="40" t="s">
        <v>8</v>
      </c>
      <c r="B22" s="29"/>
      <c r="C22" s="29"/>
      <c r="D22" s="29"/>
      <c r="E22" s="29"/>
      <c r="F22" s="29"/>
      <c r="G22" s="6">
        <f t="shared" si="0"/>
        <v>19</v>
      </c>
      <c r="H22" s="58">
        <v>1</v>
      </c>
      <c r="I22" s="27">
        <f t="shared" si="1"/>
        <v>20</v>
      </c>
      <c r="J22" s="43">
        <v>20</v>
      </c>
    </row>
    <row r="23" spans="1:13" x14ac:dyDescent="0.25">
      <c r="A23" s="40" t="s">
        <v>9</v>
      </c>
      <c r="B23" s="29"/>
      <c r="C23" s="29"/>
      <c r="D23" s="29"/>
      <c r="E23" s="29"/>
      <c r="F23" s="29"/>
      <c r="G23" s="6">
        <f t="shared" si="0"/>
        <v>23</v>
      </c>
      <c r="H23" s="58"/>
      <c r="I23" s="27">
        <f t="shared" si="1"/>
        <v>23</v>
      </c>
      <c r="J23" s="43">
        <v>23</v>
      </c>
    </row>
    <row r="24" spans="1:13" ht="15.75" thickBot="1" x14ac:dyDescent="0.3">
      <c r="A24" s="41" t="s">
        <v>10</v>
      </c>
      <c r="B24" s="3">
        <f>SUM(B12:B23)</f>
        <v>0</v>
      </c>
      <c r="C24" s="3">
        <f>SUM(C12:C23)</f>
        <v>0</v>
      </c>
      <c r="D24" s="3">
        <f>SUM(D12:D23)</f>
        <v>0</v>
      </c>
      <c r="E24" s="3">
        <f>SUM(E12:E23)</f>
        <v>0</v>
      </c>
      <c r="F24" s="3">
        <f t="shared" ref="F24:G24" si="2">SUM(F12:F23)</f>
        <v>0</v>
      </c>
      <c r="G24" s="3">
        <f t="shared" si="2"/>
        <v>250</v>
      </c>
      <c r="H24" s="3">
        <f>SUM(H12:H23)</f>
        <v>12</v>
      </c>
      <c r="I24" s="28">
        <f>SUM(I12:I23)</f>
        <v>262</v>
      </c>
      <c r="J24" s="44">
        <f>SUM(J12:J23)</f>
        <v>262</v>
      </c>
      <c r="K24" s="2">
        <f>B24+C24+D24+E24+F24+G24-G26</f>
        <v>220</v>
      </c>
    </row>
    <row r="25" spans="1:13" ht="20.25" customHeight="1" thickTop="1" x14ac:dyDescent="0.25">
      <c r="A25" s="7"/>
      <c r="B25" s="7"/>
      <c r="C25" s="7"/>
      <c r="D25" s="8" t="s">
        <v>85</v>
      </c>
      <c r="E25" s="33">
        <f>+B24+C24+D24+H24+E24</f>
        <v>12</v>
      </c>
      <c r="F25" s="8" t="s">
        <v>36</v>
      </c>
      <c r="G25" s="33">
        <f>+J24-E25</f>
        <v>250</v>
      </c>
      <c r="H25" s="7"/>
      <c r="I25">
        <f>I24*8</f>
        <v>2096</v>
      </c>
      <c r="J25">
        <f>J24*8</f>
        <v>2096</v>
      </c>
    </row>
    <row r="26" spans="1:13" x14ac:dyDescent="0.25">
      <c r="F26" s="1" t="s">
        <v>34</v>
      </c>
      <c r="G26" s="32">
        <v>30</v>
      </c>
      <c r="H26" s="60" t="s">
        <v>89</v>
      </c>
    </row>
    <row r="27" spans="1:13" x14ac:dyDescent="0.25">
      <c r="F27" s="1" t="s">
        <v>69</v>
      </c>
      <c r="G27" s="47">
        <f>+G25-G26</f>
        <v>220</v>
      </c>
      <c r="J27" s="1" t="s">
        <v>73</v>
      </c>
      <c r="K27" s="59">
        <f>K24-G27</f>
        <v>0</v>
      </c>
    </row>
    <row r="28" spans="1:13" ht="8.25" customHeight="1" thickBot="1" x14ac:dyDescent="0.3">
      <c r="C28" s="9"/>
      <c r="D28" s="9"/>
      <c r="E28" s="9"/>
    </row>
    <row r="29" spans="1:13" ht="15.75" thickBot="1" x14ac:dyDescent="0.3">
      <c r="A29" s="9" t="s">
        <v>43</v>
      </c>
      <c r="B29" s="9"/>
      <c r="C29" s="9"/>
      <c r="D29" s="9"/>
      <c r="E29" s="9"/>
      <c r="I29" s="48" t="s">
        <v>71</v>
      </c>
      <c r="J29" s="49"/>
      <c r="K29" s="50">
        <f>(K27*13/60/8)</f>
        <v>0</v>
      </c>
      <c r="L29" s="51" t="s">
        <v>72</v>
      </c>
      <c r="M29" s="52"/>
    </row>
    <row r="30" spans="1:13" x14ac:dyDescent="0.25">
      <c r="B30" s="10"/>
      <c r="C30" s="9"/>
      <c r="D30" s="11" t="s">
        <v>19</v>
      </c>
      <c r="E30" s="11" t="s">
        <v>19</v>
      </c>
      <c r="F30" s="11" t="s">
        <v>19</v>
      </c>
      <c r="G30" s="11" t="s">
        <v>19</v>
      </c>
      <c r="H30" s="11" t="s">
        <v>19</v>
      </c>
    </row>
    <row r="31" spans="1:13" x14ac:dyDescent="0.25">
      <c r="B31" s="10"/>
      <c r="C31" s="10"/>
      <c r="D31" s="12" t="s">
        <v>29</v>
      </c>
      <c r="E31" s="12" t="s">
        <v>30</v>
      </c>
      <c r="F31" s="4" t="s">
        <v>31</v>
      </c>
      <c r="G31" s="4" t="s">
        <v>32</v>
      </c>
      <c r="H31" s="4" t="s">
        <v>33</v>
      </c>
      <c r="J31" s="39"/>
    </row>
    <row r="32" spans="1:13" x14ac:dyDescent="0.25">
      <c r="B32" s="10"/>
      <c r="C32" s="13" t="s">
        <v>20</v>
      </c>
      <c r="D32" s="30">
        <v>0.33333333333333331</v>
      </c>
      <c r="E32" s="30">
        <v>0.33333333333333331</v>
      </c>
      <c r="F32" s="30">
        <v>0.33333333333333331</v>
      </c>
      <c r="G32" s="30">
        <v>0.33333333333333331</v>
      </c>
      <c r="H32" s="30">
        <v>0.33333333333333331</v>
      </c>
    </row>
    <row r="33" spans="2:9" x14ac:dyDescent="0.25">
      <c r="B33" s="10"/>
      <c r="C33" s="13" t="s">
        <v>21</v>
      </c>
      <c r="D33" s="30">
        <v>0.66666666666666663</v>
      </c>
      <c r="E33" s="30">
        <v>0.66666666666666663</v>
      </c>
      <c r="F33" s="30">
        <v>0.66666666666666663</v>
      </c>
      <c r="G33" s="30">
        <v>0.66666666666666663</v>
      </c>
      <c r="H33" s="30">
        <v>0.66666666666666663</v>
      </c>
    </row>
    <row r="34" spans="2:9" x14ac:dyDescent="0.25">
      <c r="B34" s="10"/>
      <c r="C34" s="14" t="s">
        <v>22</v>
      </c>
      <c r="D34" s="15">
        <f>+D33-D32</f>
        <v>0.33333333333333331</v>
      </c>
      <c r="E34" s="15">
        <f>+E33-E32</f>
        <v>0.33333333333333331</v>
      </c>
      <c r="F34" s="15">
        <f>+F33-F32</f>
        <v>0.33333333333333331</v>
      </c>
      <c r="G34" s="15">
        <f>+G33-G32</f>
        <v>0.33333333333333331</v>
      </c>
      <c r="H34" s="15">
        <f>+H33-H32</f>
        <v>0.33333333333333331</v>
      </c>
      <c r="I34" s="38"/>
    </row>
    <row r="35" spans="2:9" x14ac:dyDescent="0.25">
      <c r="B35" s="10"/>
      <c r="C35" s="13" t="s">
        <v>23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</row>
    <row r="36" spans="2:9" x14ac:dyDescent="0.25">
      <c r="B36" s="10"/>
      <c r="C36" s="14" t="s">
        <v>70</v>
      </c>
      <c r="D36" s="15">
        <f>+D34-D35</f>
        <v>0.33333333333333331</v>
      </c>
      <c r="E36" s="15">
        <f>+E34-E35</f>
        <v>0.33333333333333331</v>
      </c>
      <c r="F36" s="15">
        <f>+F34-F35</f>
        <v>0.33333333333333331</v>
      </c>
      <c r="G36" s="15">
        <f>+G34-G35</f>
        <v>0.33333333333333331</v>
      </c>
      <c r="H36" s="15">
        <f>+H34-H35</f>
        <v>0.33333333333333331</v>
      </c>
      <c r="I36" s="38"/>
    </row>
    <row r="37" spans="2:9" x14ac:dyDescent="0.25">
      <c r="B37" s="10"/>
      <c r="C37" s="13" t="s">
        <v>24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</row>
    <row r="38" spans="2:9" x14ac:dyDescent="0.25">
      <c r="B38" s="10"/>
      <c r="C38" s="13" t="s">
        <v>25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</row>
    <row r="39" spans="2:9" x14ac:dyDescent="0.25">
      <c r="B39" s="10"/>
      <c r="C39" s="13" t="s">
        <v>63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</row>
    <row r="40" spans="2:9" x14ac:dyDescent="0.25">
      <c r="B40" s="10"/>
      <c r="C40" s="13" t="s">
        <v>26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</row>
    <row r="41" spans="2:9" x14ac:dyDescent="0.25">
      <c r="B41" s="10"/>
      <c r="C41" s="14" t="s">
        <v>27</v>
      </c>
      <c r="D41" s="15">
        <f>SUM(D37:D40)</f>
        <v>0</v>
      </c>
      <c r="E41" s="15">
        <f>SUM(E37:E40)</f>
        <v>0</v>
      </c>
      <c r="F41" s="15">
        <f>SUM(F37:F40)</f>
        <v>0</v>
      </c>
      <c r="G41" s="15">
        <f>SUM(G37:G40)</f>
        <v>0</v>
      </c>
      <c r="H41" s="15">
        <f>SUM(H37:H40)</f>
        <v>0</v>
      </c>
    </row>
    <row r="42" spans="2:9" ht="17.25" x14ac:dyDescent="0.25">
      <c r="B42" s="10"/>
      <c r="C42" s="13" t="s">
        <v>62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</row>
    <row r="43" spans="2:9" ht="15.75" thickBot="1" x14ac:dyDescent="0.3">
      <c r="B43" s="10"/>
      <c r="C43" s="14" t="s">
        <v>28</v>
      </c>
      <c r="D43" s="20">
        <f>+D36+D41+D42</f>
        <v>0.33333333333333331</v>
      </c>
      <c r="E43" s="20">
        <f>+E36+E41+E42</f>
        <v>0.33333333333333331</v>
      </c>
      <c r="F43" s="20">
        <f>+F36+F41+F42</f>
        <v>0.33333333333333331</v>
      </c>
      <c r="G43" s="20">
        <f>+G36+G41+G42</f>
        <v>0.33333333333333331</v>
      </c>
      <c r="H43" s="20">
        <f>+H36+H41+H42</f>
        <v>0.33333333333333331</v>
      </c>
    </row>
    <row r="44" spans="2:9" ht="8.25" customHeight="1" thickTop="1" x14ac:dyDescent="0.25">
      <c r="B44" s="10"/>
      <c r="C44" s="14"/>
      <c r="D44" s="16"/>
      <c r="E44" s="16"/>
      <c r="F44" s="16"/>
      <c r="G44" s="16"/>
      <c r="H44" s="16"/>
    </row>
    <row r="45" spans="2:9" x14ac:dyDescent="0.25">
      <c r="B45" s="10"/>
      <c r="C45" s="14" t="s">
        <v>74</v>
      </c>
      <c r="D45" s="17">
        <f>SUM(D43:H43)</f>
        <v>1.6666666666666665</v>
      </c>
      <c r="E45" s="16"/>
      <c r="F45" s="16"/>
      <c r="G45" s="16"/>
      <c r="H45" s="16"/>
    </row>
    <row r="46" spans="2:9" x14ac:dyDescent="0.25">
      <c r="B46" s="10"/>
      <c r="C46" s="14" t="s">
        <v>68</v>
      </c>
      <c r="D46" s="18">
        <f>D45/100*60</f>
        <v>1</v>
      </c>
      <c r="E46" s="16"/>
      <c r="F46" s="16"/>
      <c r="G46" s="16"/>
      <c r="H46" s="16"/>
    </row>
    <row r="47" spans="2:9" ht="15.75" thickBot="1" x14ac:dyDescent="0.3">
      <c r="B47" s="10"/>
      <c r="C47" s="14" t="s">
        <v>76</v>
      </c>
      <c r="D47" s="18">
        <f>(G27/K24)*D46</f>
        <v>1</v>
      </c>
      <c r="E47" s="19"/>
    </row>
    <row r="48" spans="2:9" ht="15.75" thickBot="1" x14ac:dyDescent="0.3">
      <c r="B48" s="10"/>
      <c r="C48" s="14" t="s">
        <v>37</v>
      </c>
      <c r="D48" s="53">
        <f>+D46-D47</f>
        <v>0</v>
      </c>
      <c r="E48" s="19"/>
      <c r="F48" s="48" t="s">
        <v>75</v>
      </c>
      <c r="G48" s="51"/>
      <c r="H48" s="54" t="e">
        <f>D48+K29/K27</f>
        <v>#DIV/0!</v>
      </c>
    </row>
    <row r="49" spans="1:10" ht="8.25" customHeight="1" x14ac:dyDescent="0.25">
      <c r="B49" s="10"/>
      <c r="C49" s="14"/>
      <c r="D49" s="18"/>
      <c r="E49" s="19"/>
    </row>
    <row r="50" spans="1:10" x14ac:dyDescent="0.25">
      <c r="A50" t="s">
        <v>11</v>
      </c>
    </row>
    <row r="51" spans="1:10" ht="15" customHeight="1" x14ac:dyDescent="0.25">
      <c r="A51" s="1" t="s">
        <v>12</v>
      </c>
      <c r="B51" s="34" t="s">
        <v>88</v>
      </c>
    </row>
    <row r="52" spans="1:10" ht="15" customHeight="1" x14ac:dyDescent="0.25">
      <c r="A52" s="1" t="s">
        <v>46</v>
      </c>
      <c r="B52" s="34" t="s">
        <v>79</v>
      </c>
    </row>
    <row r="53" spans="1:10" ht="15" customHeight="1" x14ac:dyDescent="0.25">
      <c r="A53" s="1" t="s">
        <v>49</v>
      </c>
      <c r="B53" s="34" t="s">
        <v>80</v>
      </c>
    </row>
    <row r="54" spans="1:10" ht="15" customHeight="1" x14ac:dyDescent="0.25">
      <c r="A54" s="21" t="s">
        <v>64</v>
      </c>
      <c r="B54" s="37" t="s">
        <v>53</v>
      </c>
    </row>
    <row r="55" spans="1:10" ht="15" customHeight="1" x14ac:dyDescent="0.25">
      <c r="A55" s="1" t="s">
        <v>55</v>
      </c>
      <c r="B55" s="37" t="s">
        <v>51</v>
      </c>
    </row>
    <row r="56" spans="1:10" ht="15" customHeight="1" x14ac:dyDescent="0.25">
      <c r="A56" s="21" t="s">
        <v>61</v>
      </c>
      <c r="B56" s="34" t="s">
        <v>81</v>
      </c>
    </row>
    <row r="57" spans="1:10" ht="15" customHeight="1" x14ac:dyDescent="0.25">
      <c r="A57" s="21" t="s">
        <v>54</v>
      </c>
      <c r="B57" s="34" t="s">
        <v>84</v>
      </c>
    </row>
    <row r="58" spans="1:10" ht="15" customHeight="1" x14ac:dyDescent="0.25">
      <c r="A58" s="21" t="s">
        <v>56</v>
      </c>
      <c r="B58" s="34" t="s">
        <v>65</v>
      </c>
    </row>
    <row r="59" spans="1:10" ht="17.25" x14ac:dyDescent="0.25">
      <c r="A59" s="21"/>
    </row>
    <row r="60" spans="1:10" x14ac:dyDescent="0.25">
      <c r="E60" s="31"/>
      <c r="F60" s="31"/>
      <c r="G60" s="31"/>
    </row>
    <row r="61" spans="1:10" ht="17.25" x14ac:dyDescent="0.25">
      <c r="A61" s="21"/>
      <c r="E61" t="s">
        <v>59</v>
      </c>
    </row>
    <row r="63" spans="1:10" x14ac:dyDescent="0.25">
      <c r="B63" s="26"/>
      <c r="C63" s="26"/>
      <c r="D63" s="26"/>
      <c r="E63" s="26"/>
      <c r="G63" s="26"/>
      <c r="H63" s="26"/>
      <c r="I63" s="26"/>
      <c r="J63" s="26"/>
    </row>
    <row r="64" spans="1:10" x14ac:dyDescent="0.25">
      <c r="B64" s="1" t="s">
        <v>58</v>
      </c>
      <c r="G64" t="s">
        <v>57</v>
      </c>
    </row>
  </sheetData>
  <mergeCells count="6">
    <mergeCell ref="A1:K1"/>
    <mergeCell ref="A2:K2"/>
    <mergeCell ref="H8:J8"/>
    <mergeCell ref="B8:F8"/>
    <mergeCell ref="C9:E9"/>
    <mergeCell ref="A7:J7"/>
  </mergeCells>
  <phoneticPr fontId="0" type="noConversion"/>
  <pageMargins left="0.47244094488188981" right="0.43307086614173229" top="0.74803149606299213" bottom="0.74803149606299213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1AA38-599F-4B09-B755-9AD2F62A1EE1}">
  <dimension ref="A1:M64"/>
  <sheetViews>
    <sheetView showGridLines="0" zoomScale="130" zoomScaleNormal="130" workbookViewId="0">
      <selection sqref="A1:K1"/>
    </sheetView>
  </sheetViews>
  <sheetFormatPr defaultColWidth="9.140625" defaultRowHeight="15" x14ac:dyDescent="0.25"/>
  <cols>
    <col min="1" max="1" width="16.5703125" customWidth="1"/>
    <col min="2" max="11" width="9.85546875" customWidth="1"/>
    <col min="12" max="12" width="3.5703125" customWidth="1"/>
  </cols>
  <sheetData>
    <row r="1" spans="1:11" s="25" customFormat="1" ht="34.5" customHeight="1" x14ac:dyDescent="0.25">
      <c r="A1" s="61" t="s">
        <v>13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x14ac:dyDescent="0.25">
      <c r="A2" s="67" t="s">
        <v>90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0.5" customHeight="1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x14ac:dyDescent="0.25">
      <c r="A4" s="57" t="s">
        <v>87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x14ac:dyDescent="0.25">
      <c r="A5" s="57" t="s">
        <v>86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0.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15.75" x14ac:dyDescent="0.25">
      <c r="A7" s="68" t="s">
        <v>83</v>
      </c>
      <c r="B7" s="68"/>
      <c r="C7" s="68"/>
      <c r="D7" s="68"/>
      <c r="E7" s="68"/>
      <c r="F7" s="68"/>
      <c r="G7" s="68"/>
      <c r="H7" s="68"/>
      <c r="I7" s="68"/>
      <c r="J7" s="68"/>
    </row>
    <row r="8" spans="1:11" x14ac:dyDescent="0.25">
      <c r="A8" s="35" t="s">
        <v>66</v>
      </c>
      <c r="B8" s="63"/>
      <c r="C8" s="63"/>
      <c r="D8" s="63"/>
      <c r="E8" s="63"/>
      <c r="F8" s="63"/>
      <c r="G8" s="5" t="s">
        <v>67</v>
      </c>
      <c r="H8" s="63"/>
      <c r="I8" s="63"/>
      <c r="J8" s="64"/>
    </row>
    <row r="9" spans="1:11" ht="10.5" customHeight="1" x14ac:dyDescent="0.25">
      <c r="A9" s="22"/>
      <c r="B9" s="5"/>
      <c r="C9" s="5"/>
      <c r="D9" s="5"/>
      <c r="E9" s="5"/>
      <c r="F9" s="5"/>
      <c r="G9" s="5"/>
      <c r="H9" s="5"/>
      <c r="I9" s="5"/>
      <c r="J9" s="5"/>
    </row>
    <row r="10" spans="1:11" ht="18" customHeight="1" x14ac:dyDescent="0.25">
      <c r="A10" s="23"/>
      <c r="B10" s="45" t="s">
        <v>16</v>
      </c>
      <c r="C10" s="45" t="s">
        <v>82</v>
      </c>
      <c r="D10" s="45" t="s">
        <v>39</v>
      </c>
      <c r="E10" s="45" t="s">
        <v>42</v>
      </c>
      <c r="F10" s="46" t="s">
        <v>40</v>
      </c>
      <c r="G10" s="46" t="s">
        <v>41</v>
      </c>
      <c r="H10" s="45" t="s">
        <v>77</v>
      </c>
      <c r="I10" s="45" t="s">
        <v>38</v>
      </c>
      <c r="J10" s="42" t="s">
        <v>18</v>
      </c>
    </row>
    <row r="11" spans="1:11" ht="18" customHeight="1" x14ac:dyDescent="0.25">
      <c r="A11" s="24"/>
      <c r="B11" s="45" t="s">
        <v>44</v>
      </c>
      <c r="C11" s="45" t="s">
        <v>45</v>
      </c>
      <c r="D11" s="45" t="s">
        <v>47</v>
      </c>
      <c r="E11" s="45" t="s">
        <v>48</v>
      </c>
      <c r="F11" s="46" t="s">
        <v>50</v>
      </c>
      <c r="G11" s="46" t="s">
        <v>52</v>
      </c>
      <c r="H11" s="45" t="s">
        <v>60</v>
      </c>
      <c r="I11" s="45" t="s">
        <v>17</v>
      </c>
      <c r="J11" s="42" t="s">
        <v>17</v>
      </c>
    </row>
    <row r="12" spans="1:11" x14ac:dyDescent="0.25">
      <c r="A12" s="40" t="s">
        <v>14</v>
      </c>
      <c r="B12" s="29"/>
      <c r="C12" s="29"/>
      <c r="D12" s="29"/>
      <c r="E12" s="29"/>
      <c r="F12" s="29"/>
      <c r="G12" s="6">
        <f t="shared" ref="G12:G23" si="0">-B12-C12-D12-F12-E12-H12+J12</f>
        <v>22</v>
      </c>
      <c r="H12" s="58">
        <v>1</v>
      </c>
      <c r="I12" s="27">
        <f t="shared" ref="I12:I23" si="1">SUM(B12:H12)</f>
        <v>23</v>
      </c>
      <c r="J12" s="43">
        <v>23</v>
      </c>
    </row>
    <row r="13" spans="1:11" x14ac:dyDescent="0.25">
      <c r="A13" s="40" t="s">
        <v>0</v>
      </c>
      <c r="B13" s="29"/>
      <c r="C13" s="29"/>
      <c r="D13" s="29"/>
      <c r="E13" s="29"/>
      <c r="F13" s="29"/>
      <c r="G13" s="6">
        <f t="shared" si="0"/>
        <v>21</v>
      </c>
      <c r="H13" s="58"/>
      <c r="I13" s="27">
        <f t="shared" si="1"/>
        <v>21</v>
      </c>
      <c r="J13" s="43">
        <v>21</v>
      </c>
    </row>
    <row r="14" spans="1:11" x14ac:dyDescent="0.25">
      <c r="A14" s="40" t="s">
        <v>1</v>
      </c>
      <c r="B14" s="29"/>
      <c r="C14" s="29"/>
      <c r="D14" s="29"/>
      <c r="E14" s="29"/>
      <c r="F14" s="29"/>
      <c r="G14" s="6">
        <f t="shared" si="0"/>
        <v>22</v>
      </c>
      <c r="H14" s="58"/>
      <c r="I14" s="27">
        <f t="shared" si="1"/>
        <v>22</v>
      </c>
      <c r="J14" s="43">
        <v>22</v>
      </c>
    </row>
    <row r="15" spans="1:11" x14ac:dyDescent="0.25">
      <c r="A15" s="40" t="s">
        <v>2</v>
      </c>
      <c r="B15" s="29"/>
      <c r="C15" s="29"/>
      <c r="D15" s="29"/>
      <c r="E15" s="29"/>
      <c r="F15" s="29"/>
      <c r="G15" s="6">
        <f t="shared" si="0"/>
        <v>22</v>
      </c>
      <c r="H15" s="58"/>
      <c r="I15" s="27">
        <f t="shared" si="1"/>
        <v>22</v>
      </c>
      <c r="J15" s="43">
        <v>22</v>
      </c>
    </row>
    <row r="16" spans="1:11" x14ac:dyDescent="0.25">
      <c r="A16" s="40" t="s">
        <v>3</v>
      </c>
      <c r="B16" s="29"/>
      <c r="C16" s="29"/>
      <c r="D16" s="29"/>
      <c r="E16" s="29"/>
      <c r="F16" s="29"/>
      <c r="G16" s="6">
        <f t="shared" si="0"/>
        <v>19</v>
      </c>
      <c r="H16" s="58">
        <v>2</v>
      </c>
      <c r="I16" s="27">
        <f t="shared" si="1"/>
        <v>21</v>
      </c>
      <c r="J16" s="43">
        <v>21</v>
      </c>
    </row>
    <row r="17" spans="1:13" x14ac:dyDescent="0.25">
      <c r="A17" s="40" t="s">
        <v>15</v>
      </c>
      <c r="B17" s="29"/>
      <c r="C17" s="29"/>
      <c r="D17" s="29"/>
      <c r="E17" s="29"/>
      <c r="F17" s="29"/>
      <c r="G17" s="6">
        <f t="shared" si="0"/>
        <v>22</v>
      </c>
      <c r="H17" s="58">
        <v>1</v>
      </c>
      <c r="I17" s="27">
        <f t="shared" si="1"/>
        <v>23</v>
      </c>
      <c r="J17" s="43">
        <v>23</v>
      </c>
    </row>
    <row r="18" spans="1:13" x14ac:dyDescent="0.25">
      <c r="A18" s="40" t="s">
        <v>4</v>
      </c>
      <c r="B18" s="29"/>
      <c r="C18" s="29"/>
      <c r="D18" s="29"/>
      <c r="E18" s="29"/>
      <c r="F18" s="29"/>
      <c r="G18" s="6">
        <f t="shared" si="0"/>
        <v>21</v>
      </c>
      <c r="H18" s="58"/>
      <c r="I18" s="27">
        <f t="shared" si="1"/>
        <v>21</v>
      </c>
      <c r="J18" s="43">
        <v>21</v>
      </c>
    </row>
    <row r="19" spans="1:13" x14ac:dyDescent="0.25">
      <c r="A19" s="40" t="s">
        <v>5</v>
      </c>
      <c r="B19" s="29"/>
      <c r="C19" s="29"/>
      <c r="D19" s="29"/>
      <c r="E19" s="29"/>
      <c r="F19" s="29"/>
      <c r="G19" s="6">
        <f t="shared" si="0"/>
        <v>19</v>
      </c>
      <c r="H19" s="58">
        <v>2</v>
      </c>
      <c r="I19" s="27">
        <f t="shared" si="1"/>
        <v>21</v>
      </c>
      <c r="J19" s="43">
        <v>21</v>
      </c>
    </row>
    <row r="20" spans="1:13" x14ac:dyDescent="0.25">
      <c r="A20" s="40" t="s">
        <v>6</v>
      </c>
      <c r="B20" s="29"/>
      <c r="C20" s="29"/>
      <c r="D20" s="29"/>
      <c r="E20" s="29"/>
      <c r="F20" s="29"/>
      <c r="G20" s="6">
        <f t="shared" si="0"/>
        <v>20</v>
      </c>
      <c r="H20" s="58">
        <v>2</v>
      </c>
      <c r="I20" s="27">
        <f t="shared" si="1"/>
        <v>22</v>
      </c>
      <c r="J20" s="43">
        <v>22</v>
      </c>
    </row>
    <row r="21" spans="1:13" x14ac:dyDescent="0.25">
      <c r="A21" s="40" t="s">
        <v>7</v>
      </c>
      <c r="B21" s="29"/>
      <c r="C21" s="29"/>
      <c r="D21" s="29"/>
      <c r="E21" s="29"/>
      <c r="F21" s="29"/>
      <c r="G21" s="6">
        <f t="shared" si="0"/>
        <v>20</v>
      </c>
      <c r="H21" s="58">
        <v>3</v>
      </c>
      <c r="I21" s="27">
        <f t="shared" si="1"/>
        <v>23</v>
      </c>
      <c r="J21" s="43">
        <v>23</v>
      </c>
    </row>
    <row r="22" spans="1:13" x14ac:dyDescent="0.25">
      <c r="A22" s="40" t="s">
        <v>8</v>
      </c>
      <c r="B22" s="29"/>
      <c r="C22" s="29"/>
      <c r="D22" s="29"/>
      <c r="E22" s="29"/>
      <c r="F22" s="29"/>
      <c r="G22" s="6">
        <f t="shared" si="0"/>
        <v>19</v>
      </c>
      <c r="H22" s="58">
        <v>1</v>
      </c>
      <c r="I22" s="27">
        <f t="shared" si="1"/>
        <v>20</v>
      </c>
      <c r="J22" s="43">
        <v>20</v>
      </c>
    </row>
    <row r="23" spans="1:13" x14ac:dyDescent="0.25">
      <c r="A23" s="40" t="s">
        <v>9</v>
      </c>
      <c r="B23" s="29"/>
      <c r="C23" s="29"/>
      <c r="D23" s="29"/>
      <c r="E23" s="29"/>
      <c r="F23" s="29"/>
      <c r="G23" s="6">
        <f t="shared" si="0"/>
        <v>23</v>
      </c>
      <c r="H23" s="58"/>
      <c r="I23" s="27">
        <f t="shared" si="1"/>
        <v>23</v>
      </c>
      <c r="J23" s="43">
        <v>23</v>
      </c>
    </row>
    <row r="24" spans="1:13" ht="15.75" thickBot="1" x14ac:dyDescent="0.3">
      <c r="A24" s="41" t="s">
        <v>10</v>
      </c>
      <c r="B24" s="3">
        <f t="shared" ref="B24:G24" si="2">SUM(B12:B23)</f>
        <v>0</v>
      </c>
      <c r="C24" s="3">
        <f t="shared" si="2"/>
        <v>0</v>
      </c>
      <c r="D24" s="3">
        <f t="shared" si="2"/>
        <v>0</v>
      </c>
      <c r="E24" s="3">
        <f>SUM(E12:E23)</f>
        <v>0</v>
      </c>
      <c r="F24" s="3">
        <f t="shared" si="2"/>
        <v>0</v>
      </c>
      <c r="G24" s="3">
        <f t="shared" si="2"/>
        <v>250</v>
      </c>
      <c r="H24" s="3">
        <f>SUM(H12:H23)</f>
        <v>12</v>
      </c>
      <c r="I24" s="28">
        <f>SUM(I12:I23)</f>
        <v>262</v>
      </c>
      <c r="J24" s="44">
        <f>SUM(J12:J23)</f>
        <v>262</v>
      </c>
      <c r="K24" s="2">
        <f>B24+C24+D24+E24+F24+G24-G26</f>
        <v>220</v>
      </c>
    </row>
    <row r="25" spans="1:13" ht="26.25" customHeight="1" thickTop="1" x14ac:dyDescent="0.25">
      <c r="A25" s="7"/>
      <c r="B25" s="7"/>
      <c r="C25" s="7"/>
      <c r="D25" s="8" t="s">
        <v>35</v>
      </c>
      <c r="E25" s="33">
        <f>+B24+C24+D24+H24+E24</f>
        <v>12</v>
      </c>
      <c r="F25" s="8" t="s">
        <v>36</v>
      </c>
      <c r="G25" s="33">
        <f>+J24-E25</f>
        <v>250</v>
      </c>
      <c r="H25" s="7"/>
      <c r="I25">
        <f>I24*8</f>
        <v>2096</v>
      </c>
      <c r="J25">
        <f>J24*8</f>
        <v>2096</v>
      </c>
    </row>
    <row r="26" spans="1:13" x14ac:dyDescent="0.25">
      <c r="F26" s="1" t="s">
        <v>34</v>
      </c>
      <c r="G26" s="32">
        <v>30</v>
      </c>
      <c r="H26" s="60" t="s">
        <v>89</v>
      </c>
    </row>
    <row r="27" spans="1:13" x14ac:dyDescent="0.25">
      <c r="F27" s="1" t="s">
        <v>69</v>
      </c>
      <c r="G27" s="47">
        <f>+G25-G26</f>
        <v>220</v>
      </c>
      <c r="J27" s="1" t="s">
        <v>73</v>
      </c>
      <c r="K27" s="59">
        <f>K24-G27</f>
        <v>0</v>
      </c>
    </row>
    <row r="28" spans="1:13" ht="8.25" customHeight="1" thickBot="1" x14ac:dyDescent="0.3">
      <c r="C28" s="9"/>
      <c r="D28" s="9"/>
      <c r="E28" s="9"/>
    </row>
    <row r="29" spans="1:13" ht="15.75" thickBot="1" x14ac:dyDescent="0.3">
      <c r="A29" s="9" t="s">
        <v>43</v>
      </c>
      <c r="B29" s="9"/>
      <c r="C29" s="9"/>
      <c r="D29" s="9"/>
      <c r="E29" s="9"/>
      <c r="I29" s="48" t="s">
        <v>71</v>
      </c>
      <c r="J29" s="51"/>
      <c r="K29" s="50">
        <f>(K27*13/60/8)</f>
        <v>0</v>
      </c>
      <c r="L29" s="51" t="s">
        <v>72</v>
      </c>
      <c r="M29" s="52"/>
    </row>
    <row r="30" spans="1:13" x14ac:dyDescent="0.25">
      <c r="B30" s="10"/>
      <c r="C30" s="9"/>
      <c r="D30" s="11" t="s">
        <v>19</v>
      </c>
      <c r="E30" s="11" t="s">
        <v>19</v>
      </c>
      <c r="F30" s="11" t="s">
        <v>19</v>
      </c>
      <c r="G30" s="11" t="s">
        <v>19</v>
      </c>
      <c r="H30" s="11" t="s">
        <v>19</v>
      </c>
    </row>
    <row r="31" spans="1:13" x14ac:dyDescent="0.25">
      <c r="B31" s="10"/>
      <c r="C31" s="10"/>
      <c r="D31" s="12" t="s">
        <v>29</v>
      </c>
      <c r="E31" s="12" t="s">
        <v>30</v>
      </c>
      <c r="F31" s="4" t="s">
        <v>31</v>
      </c>
      <c r="G31" s="4" t="s">
        <v>32</v>
      </c>
      <c r="H31" s="4" t="s">
        <v>33</v>
      </c>
      <c r="J31" s="39"/>
    </row>
    <row r="32" spans="1:13" x14ac:dyDescent="0.25">
      <c r="B32" s="10"/>
      <c r="C32" s="13" t="s">
        <v>20</v>
      </c>
      <c r="D32" s="30">
        <v>0.33333333333333331</v>
      </c>
      <c r="E32" s="30">
        <v>0.33333333333333331</v>
      </c>
      <c r="F32" s="30">
        <v>0.33333333333333331</v>
      </c>
      <c r="G32" s="30">
        <v>0.33333333333333331</v>
      </c>
      <c r="H32" s="30">
        <v>0.33333333333333331</v>
      </c>
    </row>
    <row r="33" spans="2:9" x14ac:dyDescent="0.25">
      <c r="B33" s="10"/>
      <c r="C33" s="13" t="s">
        <v>21</v>
      </c>
      <c r="D33" s="30">
        <v>0.5</v>
      </c>
      <c r="E33" s="30">
        <v>0.5</v>
      </c>
      <c r="F33" s="30">
        <v>0.5</v>
      </c>
      <c r="G33" s="30">
        <v>0.5</v>
      </c>
      <c r="H33" s="30">
        <v>0.5</v>
      </c>
    </row>
    <row r="34" spans="2:9" x14ac:dyDescent="0.25">
      <c r="B34" s="10"/>
      <c r="C34" s="14" t="s">
        <v>22</v>
      </c>
      <c r="D34" s="15">
        <f>+D33-D32</f>
        <v>0.16666666666666669</v>
      </c>
      <c r="E34" s="15">
        <f>+E33-E32</f>
        <v>0.16666666666666669</v>
      </c>
      <c r="F34" s="15">
        <f>+F33-F32</f>
        <v>0.16666666666666669</v>
      </c>
      <c r="G34" s="15">
        <f>+G33-G32</f>
        <v>0.16666666666666669</v>
      </c>
      <c r="H34" s="15">
        <f>+H33-H32</f>
        <v>0.16666666666666669</v>
      </c>
      <c r="I34" s="38"/>
    </row>
    <row r="35" spans="2:9" x14ac:dyDescent="0.25">
      <c r="B35" s="10"/>
      <c r="C35" s="13" t="s">
        <v>23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</row>
    <row r="36" spans="2:9" x14ac:dyDescent="0.25">
      <c r="B36" s="10"/>
      <c r="C36" s="14" t="s">
        <v>70</v>
      </c>
      <c r="D36" s="15">
        <f>+D34-D35</f>
        <v>0.16666666666666669</v>
      </c>
      <c r="E36" s="15">
        <f>+E34-E35</f>
        <v>0.16666666666666669</v>
      </c>
      <c r="F36" s="15">
        <f>+F34-F35</f>
        <v>0.16666666666666669</v>
      </c>
      <c r="G36" s="15">
        <f>+G34-G35</f>
        <v>0.16666666666666669</v>
      </c>
      <c r="H36" s="15">
        <f>+H34-H35</f>
        <v>0.16666666666666669</v>
      </c>
      <c r="I36" s="38"/>
    </row>
    <row r="37" spans="2:9" x14ac:dyDescent="0.25">
      <c r="B37" s="10"/>
      <c r="C37" s="13" t="s">
        <v>24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</row>
    <row r="38" spans="2:9" x14ac:dyDescent="0.25">
      <c r="B38" s="10"/>
      <c r="C38" s="13" t="s">
        <v>25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</row>
    <row r="39" spans="2:9" x14ac:dyDescent="0.25">
      <c r="B39" s="10"/>
      <c r="C39" s="13" t="s">
        <v>63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</row>
    <row r="40" spans="2:9" x14ac:dyDescent="0.25">
      <c r="B40" s="10"/>
      <c r="C40" s="13" t="s">
        <v>26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</row>
    <row r="41" spans="2:9" x14ac:dyDescent="0.25">
      <c r="B41" s="10"/>
      <c r="C41" s="14" t="s">
        <v>27</v>
      </c>
      <c r="D41" s="15">
        <f>SUM(D37:D40)</f>
        <v>0</v>
      </c>
      <c r="E41" s="15">
        <f>SUM(E37:E40)</f>
        <v>0</v>
      </c>
      <c r="F41" s="15">
        <f>SUM(F37:F40)</f>
        <v>0</v>
      </c>
      <c r="G41" s="15">
        <f>SUM(G37:G40)</f>
        <v>0</v>
      </c>
      <c r="H41" s="15">
        <f>SUM(H37:H40)</f>
        <v>0</v>
      </c>
    </row>
    <row r="42" spans="2:9" ht="17.25" x14ac:dyDescent="0.25">
      <c r="B42" s="10"/>
      <c r="C42" s="13" t="s">
        <v>62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</row>
    <row r="43" spans="2:9" ht="15.75" thickBot="1" x14ac:dyDescent="0.3">
      <c r="B43" s="10"/>
      <c r="C43" s="14" t="s">
        <v>28</v>
      </c>
      <c r="D43" s="20">
        <f>+D36+D41+D42</f>
        <v>0.16666666666666669</v>
      </c>
      <c r="E43" s="20">
        <f>+E36+E41+E42</f>
        <v>0.16666666666666669</v>
      </c>
      <c r="F43" s="20">
        <f>+F36+F41+F42</f>
        <v>0.16666666666666669</v>
      </c>
      <c r="G43" s="20">
        <f>+G36+G41+G42</f>
        <v>0.16666666666666669</v>
      </c>
      <c r="H43" s="20">
        <f>+H36+H41+H42</f>
        <v>0.16666666666666669</v>
      </c>
    </row>
    <row r="44" spans="2:9" ht="8.25" customHeight="1" thickTop="1" x14ac:dyDescent="0.25">
      <c r="B44" s="10"/>
      <c r="C44" s="14"/>
      <c r="D44" s="16"/>
      <c r="E44" s="16"/>
      <c r="F44" s="16"/>
      <c r="G44" s="16"/>
      <c r="H44" s="16"/>
    </row>
    <row r="45" spans="2:9" x14ac:dyDescent="0.25">
      <c r="B45" s="10"/>
      <c r="C45" s="14" t="s">
        <v>74</v>
      </c>
      <c r="D45" s="17">
        <f>SUM(D43:H43)</f>
        <v>0.83333333333333348</v>
      </c>
      <c r="E45" s="16"/>
      <c r="F45" s="16"/>
      <c r="G45" s="16"/>
      <c r="H45" s="16"/>
    </row>
    <row r="46" spans="2:9" x14ac:dyDescent="0.25">
      <c r="B46" s="10"/>
      <c r="C46" s="14" t="s">
        <v>68</v>
      </c>
      <c r="D46" s="18">
        <f>D45/100*60</f>
        <v>0.50000000000000011</v>
      </c>
      <c r="E46" s="16"/>
      <c r="F46" s="16"/>
      <c r="G46" s="16"/>
      <c r="H46" s="16"/>
    </row>
    <row r="47" spans="2:9" ht="15.75" thickBot="1" x14ac:dyDescent="0.3">
      <c r="B47" s="10"/>
      <c r="C47" s="14" t="s">
        <v>76</v>
      </c>
      <c r="D47" s="18">
        <f>(G27/K24)*D46</f>
        <v>0.50000000000000011</v>
      </c>
      <c r="E47" s="19"/>
    </row>
    <row r="48" spans="2:9" ht="15.75" thickBot="1" x14ac:dyDescent="0.3">
      <c r="B48" s="10"/>
      <c r="C48" s="14" t="s">
        <v>37</v>
      </c>
      <c r="D48" s="53">
        <f>+D46-D47</f>
        <v>0</v>
      </c>
      <c r="E48" s="19"/>
      <c r="F48" s="48" t="s">
        <v>75</v>
      </c>
      <c r="G48" s="51"/>
      <c r="H48" s="54" t="e">
        <f>D48+(K29/K27)*D46</f>
        <v>#DIV/0!</v>
      </c>
    </row>
    <row r="49" spans="1:10" ht="8.25" customHeight="1" x14ac:dyDescent="0.25">
      <c r="B49" s="10"/>
      <c r="C49" s="14"/>
      <c r="D49" s="18"/>
      <c r="E49" s="19"/>
    </row>
    <row r="50" spans="1:10" x14ac:dyDescent="0.25">
      <c r="A50" t="s">
        <v>11</v>
      </c>
    </row>
    <row r="51" spans="1:10" ht="15" customHeight="1" x14ac:dyDescent="0.25">
      <c r="A51" s="1" t="s">
        <v>12</v>
      </c>
      <c r="B51" s="34" t="s">
        <v>78</v>
      </c>
    </row>
    <row r="52" spans="1:10" ht="15" customHeight="1" x14ac:dyDescent="0.25">
      <c r="A52" s="1" t="s">
        <v>46</v>
      </c>
      <c r="B52" s="34" t="s">
        <v>79</v>
      </c>
    </row>
    <row r="53" spans="1:10" ht="15" customHeight="1" x14ac:dyDescent="0.25">
      <c r="A53" s="1" t="s">
        <v>49</v>
      </c>
      <c r="B53" s="34" t="s">
        <v>80</v>
      </c>
    </row>
    <row r="54" spans="1:10" ht="15" customHeight="1" x14ac:dyDescent="0.25">
      <c r="A54" s="21" t="s">
        <v>64</v>
      </c>
      <c r="B54" s="37" t="s">
        <v>53</v>
      </c>
    </row>
    <row r="55" spans="1:10" ht="15" customHeight="1" x14ac:dyDescent="0.25">
      <c r="A55" s="1" t="s">
        <v>55</v>
      </c>
      <c r="B55" s="37" t="s">
        <v>51</v>
      </c>
    </row>
    <row r="56" spans="1:10" ht="15" customHeight="1" x14ac:dyDescent="0.25">
      <c r="A56" s="21" t="s">
        <v>61</v>
      </c>
      <c r="B56" s="34" t="s">
        <v>81</v>
      </c>
    </row>
    <row r="57" spans="1:10" ht="15" customHeight="1" x14ac:dyDescent="0.25">
      <c r="A57" s="21" t="s">
        <v>54</v>
      </c>
      <c r="B57" s="34" t="s">
        <v>84</v>
      </c>
    </row>
    <row r="58" spans="1:10" ht="15" customHeight="1" x14ac:dyDescent="0.25">
      <c r="A58" s="21" t="s">
        <v>56</v>
      </c>
      <c r="B58" s="34" t="s">
        <v>65</v>
      </c>
    </row>
    <row r="59" spans="1:10" ht="17.25" x14ac:dyDescent="0.25">
      <c r="A59" s="21"/>
    </row>
    <row r="60" spans="1:10" x14ac:dyDescent="0.25">
      <c r="E60" s="31"/>
      <c r="F60" s="31"/>
      <c r="G60" s="31"/>
    </row>
    <row r="61" spans="1:10" ht="17.25" x14ac:dyDescent="0.25">
      <c r="A61" s="21"/>
      <c r="E61" t="s">
        <v>59</v>
      </c>
    </row>
    <row r="63" spans="1:10" x14ac:dyDescent="0.25">
      <c r="B63" s="26"/>
      <c r="C63" s="26"/>
      <c r="D63" s="26"/>
      <c r="E63" s="26"/>
      <c r="G63" s="26"/>
      <c r="H63" s="26"/>
      <c r="I63" s="26"/>
      <c r="J63" s="26"/>
    </row>
    <row r="64" spans="1:10" x14ac:dyDescent="0.25">
      <c r="B64" s="1" t="s">
        <v>58</v>
      </c>
      <c r="G64" t="s">
        <v>57</v>
      </c>
    </row>
  </sheetData>
  <mergeCells count="5">
    <mergeCell ref="A1:K1"/>
    <mergeCell ref="A2:K2"/>
    <mergeCell ref="B8:F8"/>
    <mergeCell ref="H8:J8"/>
    <mergeCell ref="A7:J7"/>
  </mergeCells>
  <pageMargins left="0.7" right="0.7" top="0.75" bottom="0.75" header="0.3" footer="0.3"/>
  <pageSetup paperSize="30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100% st.hl.</vt:lpstr>
      <vt:lpstr>Minna en 100% st.hl.</vt:lpstr>
      <vt:lpstr>'100% st.hl.'!Print_Area</vt:lpstr>
    </vt:vector>
  </TitlesOfParts>
  <Company>Fjarðabyggð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Helgi Aðalsteinsson</cp:lastModifiedBy>
  <cp:lastPrinted>2023-07-10T11:38:59Z</cp:lastPrinted>
  <dcterms:created xsi:type="dcterms:W3CDTF">2009-07-17T09:18:28Z</dcterms:created>
  <dcterms:modified xsi:type="dcterms:W3CDTF">2023-08-22T09:48:31Z</dcterms:modified>
</cp:coreProperties>
</file>