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Q:\Hag- og upplysingasvid\Hagdeild\Skólaskýrslan\Uppl um skóla 2018\"/>
    </mc:Choice>
  </mc:AlternateContent>
  <xr:revisionPtr revIDLastSave="0" documentId="8_{799524F9-8C67-4FC8-A3FC-138EB6B0B462}" xr6:coauthVersionLast="41" xr6:coauthVersionMax="41" xr10:uidLastSave="{00000000-0000-0000-0000-000000000000}"/>
  <bookViews>
    <workbookView xWindow="30600" yWindow="-120" windowWidth="30960" windowHeight="16920" activeTab="2" xr2:uid="{991EEA89-8187-43E4-8B34-3AD2020B80A8}"/>
  </bookViews>
  <sheets>
    <sheet name="Grunntafla" sheetId="1" r:id="rId1"/>
    <sheet name="Filter" sheetId="2" r:id="rId2"/>
    <sheet name="Pivot" sheetId="8" r:id="rId3"/>
    <sheet name="Samreknir skólar" sheetId="4" r:id="rId4"/>
  </sheets>
  <definedNames>
    <definedName name="_xlnm._FilterDatabase" localSheetId="1" hidden="1">Filter!$A$7:$C$171</definedName>
  </definedNames>
  <calcPr calcId="191029"/>
  <pivotCaches>
    <pivotCache cacheId="5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4" i="1" l="1"/>
  <c r="R116" i="1" l="1"/>
  <c r="V116" i="1" s="1"/>
  <c r="W116" i="1" s="1"/>
  <c r="R109" i="1"/>
  <c r="V109" i="1" s="1"/>
  <c r="W109" i="1" s="1"/>
  <c r="R35" i="4" l="1"/>
  <c r="Z35" i="4" s="1"/>
  <c r="S35" i="4"/>
  <c r="T35" i="4"/>
  <c r="U35" i="4"/>
  <c r="V35" i="4"/>
  <c r="X35" i="4" s="1"/>
  <c r="W35" i="4"/>
  <c r="Y35" i="4" s="1"/>
  <c r="Q35" i="4"/>
  <c r="O35" i="4"/>
  <c r="N35" i="4"/>
  <c r="F35" i="4"/>
  <c r="G35" i="4"/>
  <c r="H35" i="4"/>
  <c r="I35" i="4"/>
  <c r="J35" i="4"/>
  <c r="M35" i="4" s="1"/>
  <c r="K35" i="4"/>
  <c r="L35" i="4"/>
  <c r="E35" i="4"/>
  <c r="D35" i="4"/>
  <c r="P35" i="4" s="1"/>
  <c r="R31" i="4"/>
  <c r="S31" i="4"/>
  <c r="T31" i="4"/>
  <c r="U31" i="4"/>
  <c r="V31" i="4"/>
  <c r="W31" i="4"/>
  <c r="Q31" i="4"/>
  <c r="O31" i="4"/>
  <c r="P31" i="4"/>
  <c r="N31" i="4"/>
  <c r="F31" i="4"/>
  <c r="G31" i="4"/>
  <c r="H31" i="4"/>
  <c r="I31" i="4"/>
  <c r="J31" i="4"/>
  <c r="M31" i="4" s="1"/>
  <c r="K31" i="4"/>
  <c r="L31" i="4"/>
  <c r="E31" i="4"/>
  <c r="D31" i="4"/>
  <c r="Z31" i="4" s="1"/>
  <c r="R23" i="4"/>
  <c r="S23" i="4"/>
  <c r="T23" i="4"/>
  <c r="U23" i="4"/>
  <c r="V23" i="4"/>
  <c r="W23" i="4"/>
  <c r="Q23" i="4"/>
  <c r="O23" i="4"/>
  <c r="N23" i="4"/>
  <c r="F23" i="4"/>
  <c r="G23" i="4"/>
  <c r="H23" i="4"/>
  <c r="I23" i="4"/>
  <c r="J23" i="4"/>
  <c r="K23" i="4"/>
  <c r="L23" i="4"/>
  <c r="E23" i="4"/>
  <c r="D23" i="4"/>
  <c r="X9" i="4"/>
  <c r="Y9" i="4"/>
  <c r="Z9" i="4"/>
  <c r="W14" i="4"/>
  <c r="R14" i="4"/>
  <c r="S14" i="4"/>
  <c r="T14" i="4"/>
  <c r="U14" i="4"/>
  <c r="V14" i="4"/>
  <c r="Q14" i="4"/>
  <c r="O14" i="4"/>
  <c r="N14" i="4"/>
  <c r="F14" i="4"/>
  <c r="G14" i="4"/>
  <c r="H14" i="4"/>
  <c r="I14" i="4"/>
  <c r="J14" i="4"/>
  <c r="M14" i="4" s="1"/>
  <c r="K14" i="4"/>
  <c r="L14" i="4"/>
  <c r="E14" i="4"/>
  <c r="D14" i="4"/>
  <c r="P9" i="4"/>
  <c r="M9" i="4"/>
  <c r="M171" i="2"/>
  <c r="Z170" i="2"/>
  <c r="R170" i="2"/>
  <c r="S170" i="2"/>
  <c r="T170" i="2"/>
  <c r="U170" i="2"/>
  <c r="V170" i="2"/>
  <c r="W170" i="2"/>
  <c r="Q170" i="2"/>
  <c r="F170" i="2"/>
  <c r="G170" i="2"/>
  <c r="H170" i="2"/>
  <c r="I170" i="2"/>
  <c r="J170" i="2"/>
  <c r="M170" i="2" s="1"/>
  <c r="K170" i="2"/>
  <c r="L170" i="2"/>
  <c r="N170" i="2"/>
  <c r="O170" i="2"/>
  <c r="E170" i="2"/>
  <c r="D170" i="2"/>
  <c r="R137" i="2"/>
  <c r="S137" i="2"/>
  <c r="T137" i="2"/>
  <c r="U137" i="2"/>
  <c r="V137" i="2"/>
  <c r="W137" i="2"/>
  <c r="Q137" i="2"/>
  <c r="F137" i="2"/>
  <c r="G137" i="2"/>
  <c r="H137" i="2"/>
  <c r="I137" i="2"/>
  <c r="J137" i="2"/>
  <c r="K137" i="2"/>
  <c r="L137" i="2"/>
  <c r="N137" i="2"/>
  <c r="O137" i="2"/>
  <c r="E137" i="2"/>
  <c r="D137" i="2"/>
  <c r="F118" i="2"/>
  <c r="G118" i="2"/>
  <c r="H118" i="2"/>
  <c r="I118" i="2"/>
  <c r="J118" i="2"/>
  <c r="K118" i="2"/>
  <c r="L118" i="2"/>
  <c r="N118" i="2"/>
  <c r="O118" i="2"/>
  <c r="Q118" i="2"/>
  <c r="R118" i="2"/>
  <c r="S118" i="2"/>
  <c r="T118" i="2"/>
  <c r="U118" i="2"/>
  <c r="V118" i="2"/>
  <c r="W118" i="2"/>
  <c r="E118" i="2"/>
  <c r="D118" i="2"/>
  <c r="R95" i="2"/>
  <c r="S95" i="2"/>
  <c r="T95" i="2"/>
  <c r="U95" i="2"/>
  <c r="V95" i="2"/>
  <c r="W95" i="2"/>
  <c r="Q95" i="2"/>
  <c r="F95" i="2"/>
  <c r="G95" i="2"/>
  <c r="H95" i="2"/>
  <c r="I95" i="2"/>
  <c r="J95" i="2"/>
  <c r="K95" i="2"/>
  <c r="L95" i="2"/>
  <c r="N95" i="2"/>
  <c r="O95" i="2"/>
  <c r="E95" i="2"/>
  <c r="D95" i="2"/>
  <c r="E80" i="2"/>
  <c r="F80" i="2"/>
  <c r="G80" i="2"/>
  <c r="H80" i="2"/>
  <c r="I80" i="2"/>
  <c r="J80" i="2"/>
  <c r="K80" i="2"/>
  <c r="L80" i="2"/>
  <c r="N80" i="2"/>
  <c r="O80" i="2"/>
  <c r="Q80" i="2"/>
  <c r="R80" i="2"/>
  <c r="S80" i="2"/>
  <c r="T80" i="2"/>
  <c r="U80" i="2"/>
  <c r="V80" i="2"/>
  <c r="W80" i="2"/>
  <c r="D80" i="2"/>
  <c r="E58" i="2"/>
  <c r="F58" i="2"/>
  <c r="G58" i="2"/>
  <c r="H58" i="2"/>
  <c r="I58" i="2"/>
  <c r="J58" i="2"/>
  <c r="K58" i="2"/>
  <c r="L58" i="2"/>
  <c r="N58" i="2"/>
  <c r="O58" i="2"/>
  <c r="Q58" i="2"/>
  <c r="R58" i="2"/>
  <c r="S58" i="2"/>
  <c r="T58" i="2"/>
  <c r="U58" i="2"/>
  <c r="V58" i="2"/>
  <c r="W58" i="2"/>
  <c r="D58" i="2"/>
  <c r="V36" i="2"/>
  <c r="W36" i="2"/>
  <c r="E36" i="2"/>
  <c r="F36" i="2"/>
  <c r="G36" i="2"/>
  <c r="H36" i="2"/>
  <c r="I36" i="2"/>
  <c r="J36" i="2"/>
  <c r="K36" i="2"/>
  <c r="L36" i="2"/>
  <c r="N36" i="2"/>
  <c r="O36" i="2"/>
  <c r="Q36" i="2"/>
  <c r="R36" i="2"/>
  <c r="S36" i="2"/>
  <c r="T36" i="2"/>
  <c r="U36" i="2"/>
  <c r="D36" i="2"/>
  <c r="E19" i="2"/>
  <c r="F19" i="2"/>
  <c r="G19" i="2"/>
  <c r="H19" i="2"/>
  <c r="I19" i="2"/>
  <c r="J19" i="2"/>
  <c r="K19" i="2"/>
  <c r="L19" i="2"/>
  <c r="N19" i="2"/>
  <c r="O19" i="2"/>
  <c r="Q19" i="2"/>
  <c r="R19" i="2"/>
  <c r="S19" i="2"/>
  <c r="T19" i="2"/>
  <c r="U19" i="2"/>
  <c r="V19" i="2"/>
  <c r="W19" i="2"/>
  <c r="D19" i="2"/>
  <c r="Z171" i="2"/>
  <c r="Y171" i="2"/>
  <c r="X171" i="2"/>
  <c r="P171" i="2"/>
  <c r="Z169" i="2"/>
  <c r="Y169" i="2"/>
  <c r="X169" i="2"/>
  <c r="P169" i="2"/>
  <c r="M169" i="2"/>
  <c r="Z168" i="2"/>
  <c r="Y168" i="2"/>
  <c r="X168" i="2"/>
  <c r="P168" i="2"/>
  <c r="M168" i="2"/>
  <c r="Z167" i="2"/>
  <c r="Y167" i="2"/>
  <c r="X167" i="2"/>
  <c r="P167" i="2"/>
  <c r="M167" i="2"/>
  <c r="Z166" i="2"/>
  <c r="Y166" i="2"/>
  <c r="X166" i="2"/>
  <c r="P166" i="2"/>
  <c r="M166" i="2"/>
  <c r="Z165" i="2"/>
  <c r="Y165" i="2"/>
  <c r="X165" i="2"/>
  <c r="P165" i="2"/>
  <c r="M165" i="2"/>
  <c r="Z164" i="2"/>
  <c r="Y164" i="2"/>
  <c r="X164" i="2"/>
  <c r="P164" i="2"/>
  <c r="M164" i="2"/>
  <c r="Z163" i="2"/>
  <c r="Y163" i="2"/>
  <c r="X163" i="2"/>
  <c r="P163" i="2"/>
  <c r="M163" i="2"/>
  <c r="Z162" i="2"/>
  <c r="Y162" i="2"/>
  <c r="X162" i="2"/>
  <c r="P162" i="2"/>
  <c r="M162" i="2"/>
  <c r="Z161" i="2"/>
  <c r="Y161" i="2"/>
  <c r="X161" i="2"/>
  <c r="P161" i="2"/>
  <c r="M161" i="2"/>
  <c r="Z160" i="2"/>
  <c r="Y160" i="2"/>
  <c r="X160" i="2"/>
  <c r="P160" i="2"/>
  <c r="M160" i="2"/>
  <c r="Z159" i="2"/>
  <c r="Y159" i="2"/>
  <c r="X159" i="2"/>
  <c r="P159" i="2"/>
  <c r="M159" i="2"/>
  <c r="Z158" i="2"/>
  <c r="Y158" i="2"/>
  <c r="X158" i="2"/>
  <c r="P158" i="2"/>
  <c r="M158" i="2"/>
  <c r="Z157" i="2"/>
  <c r="Y157" i="2"/>
  <c r="X157" i="2"/>
  <c r="P157" i="2"/>
  <c r="M157" i="2"/>
  <c r="Z156" i="2"/>
  <c r="Y156" i="2"/>
  <c r="X156" i="2"/>
  <c r="P156" i="2"/>
  <c r="M156" i="2"/>
  <c r="Z155" i="2"/>
  <c r="Y155" i="2"/>
  <c r="X155" i="2"/>
  <c r="P155" i="2"/>
  <c r="M155" i="2"/>
  <c r="Z154" i="2"/>
  <c r="Y154" i="2"/>
  <c r="X154" i="2"/>
  <c r="P154" i="2"/>
  <c r="M154" i="2"/>
  <c r="Z153" i="2"/>
  <c r="Y153" i="2"/>
  <c r="X153" i="2"/>
  <c r="P153" i="2"/>
  <c r="M153" i="2"/>
  <c r="Z152" i="2"/>
  <c r="Y152" i="2"/>
  <c r="X152" i="2"/>
  <c r="P152" i="2"/>
  <c r="M152" i="2"/>
  <c r="Z151" i="2"/>
  <c r="Y151" i="2"/>
  <c r="X151" i="2"/>
  <c r="P151" i="2"/>
  <c r="M151" i="2"/>
  <c r="Z150" i="2"/>
  <c r="Y150" i="2"/>
  <c r="X150" i="2"/>
  <c r="P150" i="2"/>
  <c r="M150" i="2"/>
  <c r="Z149" i="2"/>
  <c r="Y149" i="2"/>
  <c r="X149" i="2"/>
  <c r="P149" i="2"/>
  <c r="M149" i="2"/>
  <c r="Z148" i="2"/>
  <c r="Y148" i="2"/>
  <c r="X148" i="2"/>
  <c r="P148" i="2"/>
  <c r="M148" i="2"/>
  <c r="Z146" i="2"/>
  <c r="Y146" i="2"/>
  <c r="X146" i="2"/>
  <c r="P146" i="2"/>
  <c r="M146" i="2"/>
  <c r="Z145" i="2"/>
  <c r="Y145" i="2"/>
  <c r="X145" i="2"/>
  <c r="P145" i="2"/>
  <c r="M145" i="2"/>
  <c r="Z144" i="2"/>
  <c r="Y144" i="2"/>
  <c r="X144" i="2"/>
  <c r="P144" i="2"/>
  <c r="M144" i="2"/>
  <c r="Z143" i="2"/>
  <c r="Y143" i="2"/>
  <c r="X143" i="2"/>
  <c r="P143" i="2"/>
  <c r="M143" i="2"/>
  <c r="Z142" i="2"/>
  <c r="Y142" i="2"/>
  <c r="X142" i="2"/>
  <c r="P142" i="2"/>
  <c r="M142" i="2"/>
  <c r="Z141" i="2"/>
  <c r="Y141" i="2"/>
  <c r="X141" i="2"/>
  <c r="P141" i="2"/>
  <c r="M141" i="2"/>
  <c r="Z140" i="2"/>
  <c r="Y140" i="2"/>
  <c r="X140" i="2"/>
  <c r="P140" i="2"/>
  <c r="M140" i="2"/>
  <c r="Z139" i="2"/>
  <c r="Y139" i="2"/>
  <c r="X139" i="2"/>
  <c r="P139" i="2"/>
  <c r="M139" i="2"/>
  <c r="Z138" i="2"/>
  <c r="Y138" i="2"/>
  <c r="X138" i="2"/>
  <c r="P138" i="2"/>
  <c r="M138" i="2"/>
  <c r="Z136" i="2"/>
  <c r="Y136" i="2"/>
  <c r="X136" i="2"/>
  <c r="P136" i="2"/>
  <c r="M136" i="2"/>
  <c r="Z135" i="2"/>
  <c r="Y135" i="2"/>
  <c r="X135" i="2"/>
  <c r="P135" i="2"/>
  <c r="M135" i="2"/>
  <c r="Z134" i="2"/>
  <c r="Y134" i="2"/>
  <c r="X134" i="2"/>
  <c r="P134" i="2"/>
  <c r="M134" i="2"/>
  <c r="Z133" i="2"/>
  <c r="Y133" i="2"/>
  <c r="X133" i="2"/>
  <c r="P133" i="2"/>
  <c r="M133" i="2"/>
  <c r="Z132" i="2"/>
  <c r="Y132" i="2"/>
  <c r="X132" i="2"/>
  <c r="P132" i="2"/>
  <c r="M132" i="2"/>
  <c r="Z131" i="2"/>
  <c r="Y131" i="2"/>
  <c r="X131" i="2"/>
  <c r="P131" i="2"/>
  <c r="M131" i="2"/>
  <c r="Z130" i="2"/>
  <c r="Y130" i="2"/>
  <c r="X130" i="2"/>
  <c r="P130" i="2"/>
  <c r="M130" i="2"/>
  <c r="Z129" i="2"/>
  <c r="Y129" i="2"/>
  <c r="X129" i="2"/>
  <c r="P129" i="2"/>
  <c r="M129" i="2"/>
  <c r="Z128" i="2"/>
  <c r="Y128" i="2"/>
  <c r="X128" i="2"/>
  <c r="P128" i="2"/>
  <c r="M128" i="2"/>
  <c r="Z127" i="2"/>
  <c r="Y127" i="2"/>
  <c r="X127" i="2"/>
  <c r="P127" i="2"/>
  <c r="M127" i="2"/>
  <c r="Z126" i="2"/>
  <c r="Y126" i="2"/>
  <c r="X126" i="2"/>
  <c r="P126" i="2"/>
  <c r="M126" i="2"/>
  <c r="Z125" i="2"/>
  <c r="Y125" i="2"/>
  <c r="X125" i="2"/>
  <c r="P125" i="2"/>
  <c r="M125" i="2"/>
  <c r="Z124" i="2"/>
  <c r="Y124" i="2"/>
  <c r="X124" i="2"/>
  <c r="P124" i="2"/>
  <c r="M124" i="2"/>
  <c r="Z123" i="2"/>
  <c r="Y123" i="2"/>
  <c r="X123" i="2"/>
  <c r="P123" i="2"/>
  <c r="M123" i="2"/>
  <c r="Z122" i="2"/>
  <c r="Y122" i="2"/>
  <c r="X122" i="2"/>
  <c r="P122" i="2"/>
  <c r="M122" i="2"/>
  <c r="Z121" i="2"/>
  <c r="Y121" i="2"/>
  <c r="X121" i="2"/>
  <c r="P121" i="2"/>
  <c r="M121" i="2"/>
  <c r="Z120" i="2"/>
  <c r="Y120" i="2"/>
  <c r="X120" i="2"/>
  <c r="P120" i="2"/>
  <c r="M120" i="2"/>
  <c r="Z119" i="2"/>
  <c r="Y119" i="2"/>
  <c r="X119" i="2"/>
  <c r="P119" i="2"/>
  <c r="M119" i="2"/>
  <c r="P117" i="2"/>
  <c r="M117" i="2"/>
  <c r="Z116" i="2"/>
  <c r="Y116" i="2"/>
  <c r="X116" i="2"/>
  <c r="P116" i="2"/>
  <c r="M116" i="2"/>
  <c r="Z115" i="2"/>
  <c r="Y115" i="2"/>
  <c r="X115" i="2"/>
  <c r="P115" i="2"/>
  <c r="M115" i="2"/>
  <c r="Z114" i="2"/>
  <c r="Y114" i="2"/>
  <c r="X114" i="2"/>
  <c r="P114" i="2"/>
  <c r="M114" i="2"/>
  <c r="Z113" i="2"/>
  <c r="Y113" i="2"/>
  <c r="X113" i="2"/>
  <c r="P113" i="2"/>
  <c r="M113" i="2"/>
  <c r="Z112" i="2"/>
  <c r="Y112" i="2"/>
  <c r="X112" i="2"/>
  <c r="P112" i="2"/>
  <c r="M112" i="2"/>
  <c r="P111" i="2"/>
  <c r="M111" i="2"/>
  <c r="Z110" i="2"/>
  <c r="Y110" i="2"/>
  <c r="X110" i="2"/>
  <c r="P110" i="2"/>
  <c r="M110" i="2"/>
  <c r="Z109" i="2"/>
  <c r="Y109" i="2"/>
  <c r="X109" i="2"/>
  <c r="P109" i="2"/>
  <c r="M109" i="2"/>
  <c r="Z108" i="2"/>
  <c r="Y108" i="2"/>
  <c r="X108" i="2"/>
  <c r="P108" i="2"/>
  <c r="M108" i="2"/>
  <c r="Z107" i="2"/>
  <c r="Y107" i="2"/>
  <c r="X107" i="2"/>
  <c r="P107" i="2"/>
  <c r="M107" i="2"/>
  <c r="Z106" i="2"/>
  <c r="Y106" i="2"/>
  <c r="X106" i="2"/>
  <c r="P106" i="2"/>
  <c r="M106" i="2"/>
  <c r="Z105" i="2"/>
  <c r="Y105" i="2"/>
  <c r="X105" i="2"/>
  <c r="P105" i="2"/>
  <c r="M105" i="2"/>
  <c r="Z104" i="2"/>
  <c r="Y104" i="2"/>
  <c r="X104" i="2"/>
  <c r="P104" i="2"/>
  <c r="M104" i="2"/>
  <c r="Z103" i="2"/>
  <c r="Y103" i="2"/>
  <c r="X103" i="2"/>
  <c r="P103" i="2"/>
  <c r="M103" i="2"/>
  <c r="Z102" i="2"/>
  <c r="Y102" i="2"/>
  <c r="X102" i="2"/>
  <c r="P102" i="2"/>
  <c r="M102" i="2"/>
  <c r="Z101" i="2"/>
  <c r="Y101" i="2"/>
  <c r="X101" i="2"/>
  <c r="P101" i="2"/>
  <c r="M101" i="2"/>
  <c r="Z100" i="2"/>
  <c r="Y100" i="2"/>
  <c r="X100" i="2"/>
  <c r="P100" i="2"/>
  <c r="M100" i="2"/>
  <c r="Z99" i="2"/>
  <c r="Y99" i="2"/>
  <c r="X99" i="2"/>
  <c r="P99" i="2"/>
  <c r="M99" i="2"/>
  <c r="Z98" i="2"/>
  <c r="Y98" i="2"/>
  <c r="X98" i="2"/>
  <c r="P98" i="2"/>
  <c r="M98" i="2"/>
  <c r="Z97" i="2"/>
  <c r="Y97" i="2"/>
  <c r="X97" i="2"/>
  <c r="P97" i="2"/>
  <c r="M97" i="2"/>
  <c r="Z96" i="2"/>
  <c r="Y96" i="2"/>
  <c r="X96" i="2"/>
  <c r="P96" i="2"/>
  <c r="M96" i="2"/>
  <c r="Z94" i="2"/>
  <c r="Y94" i="2"/>
  <c r="X94" i="2"/>
  <c r="P94" i="2"/>
  <c r="M94" i="2"/>
  <c r="P93" i="2"/>
  <c r="M93" i="2"/>
  <c r="Z92" i="2"/>
  <c r="Y92" i="2"/>
  <c r="X92" i="2"/>
  <c r="P92" i="2"/>
  <c r="M92" i="2"/>
  <c r="Z91" i="2"/>
  <c r="Y91" i="2"/>
  <c r="X91" i="2"/>
  <c r="P91" i="2"/>
  <c r="M91" i="2"/>
  <c r="Z90" i="2"/>
  <c r="Y90" i="2"/>
  <c r="X90" i="2"/>
  <c r="P90" i="2"/>
  <c r="M90" i="2"/>
  <c r="Z89" i="2"/>
  <c r="Y89" i="2"/>
  <c r="X89" i="2"/>
  <c r="P89" i="2"/>
  <c r="M89" i="2"/>
  <c r="Z88" i="2"/>
  <c r="Y88" i="2"/>
  <c r="X88" i="2"/>
  <c r="P88" i="2"/>
  <c r="M88" i="2"/>
  <c r="Z87" i="2"/>
  <c r="Y87" i="2"/>
  <c r="X87" i="2"/>
  <c r="P87" i="2"/>
  <c r="M87" i="2"/>
  <c r="Z86" i="2"/>
  <c r="Y86" i="2"/>
  <c r="X86" i="2"/>
  <c r="P86" i="2"/>
  <c r="M86" i="2"/>
  <c r="Z85" i="2"/>
  <c r="Y85" i="2"/>
  <c r="X85" i="2"/>
  <c r="P85" i="2"/>
  <c r="M85" i="2"/>
  <c r="Z84" i="2"/>
  <c r="Y84" i="2"/>
  <c r="X84" i="2"/>
  <c r="P84" i="2"/>
  <c r="M84" i="2"/>
  <c r="Z83" i="2"/>
  <c r="Y83" i="2"/>
  <c r="X83" i="2"/>
  <c r="P83" i="2"/>
  <c r="M83" i="2"/>
  <c r="Z82" i="2"/>
  <c r="Y82" i="2"/>
  <c r="X82" i="2"/>
  <c r="P82" i="2"/>
  <c r="M82" i="2"/>
  <c r="Z81" i="2"/>
  <c r="Y81" i="2"/>
  <c r="X81" i="2"/>
  <c r="P81" i="2"/>
  <c r="M81" i="2"/>
  <c r="Z79" i="2"/>
  <c r="Y79" i="2"/>
  <c r="X79" i="2"/>
  <c r="P79" i="2"/>
  <c r="M79" i="2"/>
  <c r="Z78" i="2"/>
  <c r="Y78" i="2"/>
  <c r="X78" i="2"/>
  <c r="P78" i="2"/>
  <c r="M78" i="2"/>
  <c r="Z77" i="2"/>
  <c r="Y77" i="2"/>
  <c r="X77" i="2"/>
  <c r="P77" i="2"/>
  <c r="M77" i="2"/>
  <c r="P76" i="2"/>
  <c r="M76" i="2"/>
  <c r="Z75" i="2"/>
  <c r="Y75" i="2"/>
  <c r="X75" i="2"/>
  <c r="P75" i="2"/>
  <c r="M75" i="2"/>
  <c r="Z74" i="2"/>
  <c r="Y74" i="2"/>
  <c r="X74" i="2"/>
  <c r="P74" i="2"/>
  <c r="M74" i="2"/>
  <c r="Z73" i="2"/>
  <c r="Y73" i="2"/>
  <c r="X73" i="2"/>
  <c r="P73" i="2"/>
  <c r="M73" i="2"/>
  <c r="Z72" i="2"/>
  <c r="Y72" i="2"/>
  <c r="X72" i="2"/>
  <c r="P72" i="2"/>
  <c r="M72" i="2"/>
  <c r="Z71" i="2"/>
  <c r="Y71" i="2"/>
  <c r="X71" i="2"/>
  <c r="P71" i="2"/>
  <c r="M71" i="2"/>
  <c r="Z70" i="2"/>
  <c r="Y70" i="2"/>
  <c r="X70" i="2"/>
  <c r="P70" i="2"/>
  <c r="M70" i="2"/>
  <c r="Z69" i="2"/>
  <c r="Y69" i="2"/>
  <c r="X69" i="2"/>
  <c r="P69" i="2"/>
  <c r="M69" i="2"/>
  <c r="Z68" i="2"/>
  <c r="Y68" i="2"/>
  <c r="X68" i="2"/>
  <c r="P68" i="2"/>
  <c r="M68" i="2"/>
  <c r="Z67" i="2"/>
  <c r="Y67" i="2"/>
  <c r="X67" i="2"/>
  <c r="P67" i="2"/>
  <c r="M67" i="2"/>
  <c r="Z66" i="2"/>
  <c r="Y66" i="2"/>
  <c r="X66" i="2"/>
  <c r="P66" i="2"/>
  <c r="M66" i="2"/>
  <c r="Z65" i="2"/>
  <c r="Y65" i="2"/>
  <c r="X65" i="2"/>
  <c r="P65" i="2"/>
  <c r="M65" i="2"/>
  <c r="Z64" i="2"/>
  <c r="Y64" i="2"/>
  <c r="X64" i="2"/>
  <c r="P64" i="2"/>
  <c r="M64" i="2"/>
  <c r="Z63" i="2"/>
  <c r="Y63" i="2"/>
  <c r="X63" i="2"/>
  <c r="P63" i="2"/>
  <c r="M63" i="2"/>
  <c r="Z62" i="2"/>
  <c r="Y62" i="2"/>
  <c r="X62" i="2"/>
  <c r="P62" i="2"/>
  <c r="M62" i="2"/>
  <c r="Z61" i="2"/>
  <c r="Y61" i="2"/>
  <c r="X61" i="2"/>
  <c r="P61" i="2"/>
  <c r="M61" i="2"/>
  <c r="Z60" i="2"/>
  <c r="Y60" i="2"/>
  <c r="X60" i="2"/>
  <c r="P60" i="2"/>
  <c r="M60" i="2"/>
  <c r="Z59" i="2"/>
  <c r="Y59" i="2"/>
  <c r="X59" i="2"/>
  <c r="P59" i="2"/>
  <c r="M59" i="2"/>
  <c r="Z57" i="2"/>
  <c r="Y57" i="2"/>
  <c r="X57" i="2"/>
  <c r="P57" i="2"/>
  <c r="M57" i="2"/>
  <c r="Z56" i="2"/>
  <c r="Y56" i="2"/>
  <c r="X56" i="2"/>
  <c r="P56" i="2"/>
  <c r="M56" i="2"/>
  <c r="Z55" i="2"/>
  <c r="Y55" i="2"/>
  <c r="X55" i="2"/>
  <c r="P55" i="2"/>
  <c r="M55" i="2"/>
  <c r="Z54" i="2"/>
  <c r="Y54" i="2"/>
  <c r="X54" i="2"/>
  <c r="P54" i="2"/>
  <c r="M54" i="2"/>
  <c r="Z53" i="2"/>
  <c r="Y53" i="2"/>
  <c r="X53" i="2"/>
  <c r="P53" i="2"/>
  <c r="M53" i="2"/>
  <c r="Z52" i="2"/>
  <c r="Y52" i="2"/>
  <c r="X52" i="2"/>
  <c r="P52" i="2"/>
  <c r="M52" i="2"/>
  <c r="Z51" i="2"/>
  <c r="Y51" i="2"/>
  <c r="X51" i="2"/>
  <c r="P51" i="2"/>
  <c r="M51" i="2"/>
  <c r="Z50" i="2"/>
  <c r="Y50" i="2"/>
  <c r="X50" i="2"/>
  <c r="P50" i="2"/>
  <c r="M50" i="2"/>
  <c r="Z48" i="2"/>
  <c r="Y48" i="2"/>
  <c r="X48" i="2"/>
  <c r="P48" i="2"/>
  <c r="M48" i="2"/>
  <c r="Z47" i="2"/>
  <c r="Y47" i="2"/>
  <c r="X47" i="2"/>
  <c r="P47" i="2"/>
  <c r="M47" i="2"/>
  <c r="Z46" i="2"/>
  <c r="Y46" i="2"/>
  <c r="X46" i="2"/>
  <c r="P46" i="2"/>
  <c r="M46" i="2"/>
  <c r="Z45" i="2"/>
  <c r="Y45" i="2"/>
  <c r="X45" i="2"/>
  <c r="P45" i="2"/>
  <c r="M45" i="2"/>
  <c r="Z44" i="2"/>
  <c r="Y44" i="2"/>
  <c r="X44" i="2"/>
  <c r="P44" i="2"/>
  <c r="M44" i="2"/>
  <c r="P43" i="2"/>
  <c r="M43" i="2"/>
  <c r="Z42" i="2"/>
  <c r="Y42" i="2"/>
  <c r="X42" i="2"/>
  <c r="P42" i="2"/>
  <c r="M42" i="2"/>
  <c r="Z41" i="2"/>
  <c r="Y41" i="2"/>
  <c r="X41" i="2"/>
  <c r="P41" i="2"/>
  <c r="M41" i="2"/>
  <c r="Z40" i="2"/>
  <c r="Y40" i="2"/>
  <c r="X40" i="2"/>
  <c r="P40" i="2"/>
  <c r="M40" i="2"/>
  <c r="Z39" i="2"/>
  <c r="Y39" i="2"/>
  <c r="X39" i="2"/>
  <c r="P39" i="2"/>
  <c r="M39" i="2"/>
  <c r="Z38" i="2"/>
  <c r="Y38" i="2"/>
  <c r="X38" i="2"/>
  <c r="P38" i="2"/>
  <c r="M38" i="2"/>
  <c r="Z37" i="2"/>
  <c r="Y37" i="2"/>
  <c r="X37" i="2"/>
  <c r="P37" i="2"/>
  <c r="M37" i="2"/>
  <c r="Z35" i="2"/>
  <c r="Y35" i="2"/>
  <c r="X35" i="2"/>
  <c r="P35" i="2"/>
  <c r="M35" i="2"/>
  <c r="Z34" i="2"/>
  <c r="Y34" i="2"/>
  <c r="X34" i="2"/>
  <c r="P34" i="2"/>
  <c r="M34" i="2"/>
  <c r="Z33" i="2"/>
  <c r="Y33" i="2"/>
  <c r="X33" i="2"/>
  <c r="P33" i="2"/>
  <c r="M33" i="2"/>
  <c r="Z32" i="2"/>
  <c r="Y32" i="2"/>
  <c r="X32" i="2"/>
  <c r="P32" i="2"/>
  <c r="M32" i="2"/>
  <c r="Z31" i="2"/>
  <c r="Y31" i="2"/>
  <c r="X31" i="2"/>
  <c r="P31" i="2"/>
  <c r="M31" i="2"/>
  <c r="Z30" i="2"/>
  <c r="Y30" i="2"/>
  <c r="X30" i="2"/>
  <c r="P30" i="2"/>
  <c r="M30" i="2"/>
  <c r="Z29" i="2"/>
  <c r="Y29" i="2"/>
  <c r="X29" i="2"/>
  <c r="P29" i="2"/>
  <c r="M29" i="2"/>
  <c r="Z28" i="2"/>
  <c r="Y28" i="2"/>
  <c r="X28" i="2"/>
  <c r="P28" i="2"/>
  <c r="M28" i="2"/>
  <c r="P27" i="2"/>
  <c r="M27" i="2"/>
  <c r="Z26" i="2"/>
  <c r="Y26" i="2"/>
  <c r="X26" i="2"/>
  <c r="P26" i="2"/>
  <c r="M26" i="2"/>
  <c r="Z25" i="2"/>
  <c r="Y25" i="2"/>
  <c r="X25" i="2"/>
  <c r="P25" i="2"/>
  <c r="M25" i="2"/>
  <c r="Z24" i="2"/>
  <c r="Y24" i="2"/>
  <c r="X24" i="2"/>
  <c r="P24" i="2"/>
  <c r="M24" i="2"/>
  <c r="Z23" i="2"/>
  <c r="Y23" i="2"/>
  <c r="X23" i="2"/>
  <c r="P23" i="2"/>
  <c r="M23" i="2"/>
  <c r="Z22" i="2"/>
  <c r="Y22" i="2"/>
  <c r="X22" i="2"/>
  <c r="P22" i="2"/>
  <c r="M22" i="2"/>
  <c r="Z21" i="2"/>
  <c r="Y21" i="2"/>
  <c r="X21" i="2"/>
  <c r="P21" i="2"/>
  <c r="M21" i="2"/>
  <c r="Z20" i="2"/>
  <c r="Y20" i="2"/>
  <c r="X20" i="2"/>
  <c r="P20" i="2"/>
  <c r="M20" i="2"/>
  <c r="Z18" i="2"/>
  <c r="Y18" i="2"/>
  <c r="X18" i="2"/>
  <c r="P18" i="2"/>
  <c r="M18" i="2"/>
  <c r="Z17" i="2"/>
  <c r="Y17" i="2"/>
  <c r="X17" i="2"/>
  <c r="P17" i="2"/>
  <c r="M17" i="2"/>
  <c r="Z16" i="2"/>
  <c r="Y16" i="2"/>
  <c r="X16" i="2"/>
  <c r="P16" i="2"/>
  <c r="M16" i="2"/>
  <c r="Z15" i="2"/>
  <c r="Y15" i="2"/>
  <c r="X15" i="2"/>
  <c r="P15" i="2"/>
  <c r="M15" i="2"/>
  <c r="Z14" i="2"/>
  <c r="Y14" i="2"/>
  <c r="X14" i="2"/>
  <c r="P14" i="2"/>
  <c r="M14" i="2"/>
  <c r="Z13" i="2"/>
  <c r="Y13" i="2"/>
  <c r="X13" i="2"/>
  <c r="P13" i="2"/>
  <c r="M13" i="2"/>
  <c r="Z12" i="2"/>
  <c r="Y12" i="2"/>
  <c r="X12" i="2"/>
  <c r="P12" i="2"/>
  <c r="M12" i="2"/>
  <c r="Z11" i="2"/>
  <c r="Y11" i="2"/>
  <c r="X11" i="2"/>
  <c r="P11" i="2"/>
  <c r="M11" i="2"/>
  <c r="Z10" i="2"/>
  <c r="Y10" i="2"/>
  <c r="X10" i="2"/>
  <c r="P10" i="2"/>
  <c r="M10" i="2"/>
  <c r="Z9" i="2"/>
  <c r="Y9" i="2"/>
  <c r="X9" i="2"/>
  <c r="P9" i="2"/>
  <c r="M9" i="2"/>
  <c r="Z8" i="2"/>
  <c r="Y8" i="2"/>
  <c r="X8" i="2"/>
  <c r="P8" i="2"/>
  <c r="M8" i="2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9" i="1"/>
  <c r="Z128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9" i="1"/>
  <c r="Y128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9" i="1"/>
  <c r="X128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8" i="1"/>
  <c r="X137" i="2" l="1"/>
  <c r="Z137" i="2"/>
  <c r="Z14" i="4"/>
  <c r="Z19" i="2"/>
  <c r="Y31" i="4"/>
  <c r="X31" i="4"/>
  <c r="P170" i="2"/>
  <c r="P95" i="2"/>
  <c r="P118" i="2"/>
  <c r="P36" i="2"/>
  <c r="P137" i="2"/>
  <c r="Y137" i="2"/>
  <c r="P19" i="2"/>
  <c r="M58" i="2"/>
  <c r="X80" i="2"/>
  <c r="Y95" i="2"/>
  <c r="M118" i="2"/>
  <c r="M137" i="2"/>
  <c r="Y170" i="2"/>
  <c r="P58" i="2"/>
  <c r="P80" i="2"/>
  <c r="X95" i="2"/>
  <c r="Z95" i="2"/>
  <c r="Z118" i="2"/>
  <c r="X170" i="2"/>
  <c r="Y118" i="2"/>
  <c r="X118" i="2"/>
  <c r="Y14" i="4"/>
  <c r="X14" i="4"/>
  <c r="P23" i="4"/>
  <c r="M23" i="4"/>
  <c r="Y23" i="4"/>
  <c r="P14" i="4"/>
  <c r="X23" i="4"/>
  <c r="Z23" i="4"/>
  <c r="M19" i="2"/>
  <c r="M95" i="2"/>
  <c r="Y80" i="2"/>
  <c r="X19" i="2"/>
  <c r="Z36" i="2"/>
  <c r="Y58" i="2"/>
  <c r="Z80" i="2"/>
  <c r="Y36" i="2"/>
  <c r="M36" i="2"/>
  <c r="X58" i="2"/>
  <c r="Z58" i="2"/>
  <c r="M80" i="2"/>
  <c r="X36" i="2"/>
  <c r="Y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Valgerður Freyja Ágústsdóttir</author>
  </authors>
  <commentList>
    <comment ref="C109" authorId="0" shapeId="0" xr:uid="{B9370903-ABA6-40B5-B37E-6A9DD1078CE6}">
      <text>
        <r>
          <rPr>
            <b/>
            <sz val="9"/>
            <color indexed="81"/>
            <rFont val="Tahoma"/>
            <family val="2"/>
          </rPr>
          <t>Valgerður Freyja Ágústsdóttir:</t>
        </r>
        <r>
          <rPr>
            <sz val="9"/>
            <color indexed="81"/>
            <rFont val="Tahoma"/>
            <family val="2"/>
          </rPr>
          <t xml:space="preserve">
Dregnar 55.7 m.kr. vegna sérdeildar sem þjónustar öll börn í svf.</t>
        </r>
      </text>
    </comment>
    <comment ref="C116" authorId="0" shapeId="0" xr:uid="{F6AD4342-6798-4924-823D-1966F4DEA630}">
      <text>
        <r>
          <rPr>
            <b/>
            <sz val="9"/>
            <color indexed="81"/>
            <rFont val="Tahoma"/>
            <family val="2"/>
          </rPr>
          <t>Valgerður Freyja Ágústsdóttir:</t>
        </r>
        <r>
          <rPr>
            <sz val="9"/>
            <color indexed="81"/>
            <rFont val="Tahoma"/>
            <family val="2"/>
          </rPr>
          <t xml:space="preserve">
Dregnar 68.3 m.kr. vegna sérdeildar sem þjónustar öll börn í svf.
</t>
        </r>
      </text>
    </comment>
  </commentList>
</comments>
</file>

<file path=xl/sharedStrings.xml><?xml version="1.0" encoding="utf-8"?>
<sst xmlns="http://schemas.openxmlformats.org/spreadsheetml/2006/main" count="1290" uniqueCount="284">
  <si>
    <t>Row Labels</t>
  </si>
  <si>
    <t>0000 Reykjavíkurborg</t>
  </si>
  <si>
    <t>Árbæjarskóli</t>
  </si>
  <si>
    <t>Ártúnsskóli</t>
  </si>
  <si>
    <t>Austurbæjarskóli</t>
  </si>
  <si>
    <t>Breiðagerðisskóli</t>
  </si>
  <si>
    <t>Breiðholtsskóli</t>
  </si>
  <si>
    <t>Dalskóli</t>
  </si>
  <si>
    <t>Fellaskóli (Reykjavík)</t>
  </si>
  <si>
    <t>Foldaskóli</t>
  </si>
  <si>
    <t>Fossvogsskóli</t>
  </si>
  <si>
    <t>Grandaskóli</t>
  </si>
  <si>
    <t>Háaleitisskóli</t>
  </si>
  <si>
    <t>Hagaskóli</t>
  </si>
  <si>
    <t>Hamraskóli</t>
  </si>
  <si>
    <t>Háteigsskóli</t>
  </si>
  <si>
    <t>Hlíðaskóli</t>
  </si>
  <si>
    <t>Hólabrekkuskóli</t>
  </si>
  <si>
    <t>Húsaskóli</t>
  </si>
  <si>
    <t>Ingunnarskóli</t>
  </si>
  <si>
    <t>Kelduskóli</t>
  </si>
  <si>
    <t>Klébergsskóli</t>
  </si>
  <si>
    <t>Langholtsskóli</t>
  </si>
  <si>
    <t>Laugalækjarskóli</t>
  </si>
  <si>
    <t>Laugarnesskóli</t>
  </si>
  <si>
    <t>Melaskóli</t>
  </si>
  <si>
    <t>Norðlingaskóli</t>
  </si>
  <si>
    <t>Ölduselsskóli</t>
  </si>
  <si>
    <t>Réttarholtsskóli</t>
  </si>
  <si>
    <t>Rimaskóli</t>
  </si>
  <si>
    <t>Sæmundarskóli</t>
  </si>
  <si>
    <t>Selásskóli</t>
  </si>
  <si>
    <t>Seljaskóli</t>
  </si>
  <si>
    <t>Vættaskóli</t>
  </si>
  <si>
    <t>Vesturbæjarskóli</t>
  </si>
  <si>
    <t>Vogaskóli</t>
  </si>
  <si>
    <t>1000 Kópavogsbær</t>
  </si>
  <si>
    <t>Álfhólsskóli</t>
  </si>
  <si>
    <t>Hörðuvallaskóli</t>
  </si>
  <si>
    <t>Kársnesskóli</t>
  </si>
  <si>
    <t>Kópavogsskóli</t>
  </si>
  <si>
    <t>Lindaskóli</t>
  </si>
  <si>
    <t>Salaskóli</t>
  </si>
  <si>
    <t>Smáraskóli</t>
  </si>
  <si>
    <t>Snælandsskóli</t>
  </si>
  <si>
    <t>Vatnsendaskóli</t>
  </si>
  <si>
    <t>1100 Seltjarnarneskaupstaður</t>
  </si>
  <si>
    <t>Grunnskóli Seltjarnarness</t>
  </si>
  <si>
    <t>1300 Garðabær</t>
  </si>
  <si>
    <t>Álftanesskóli</t>
  </si>
  <si>
    <t>Alþjóðaskólinn á Íslandi</t>
  </si>
  <si>
    <t>Flataskóli</t>
  </si>
  <si>
    <t>Garðaskóli</t>
  </si>
  <si>
    <t>Hofsstaðaskóli</t>
  </si>
  <si>
    <t>Sjálandsskóli</t>
  </si>
  <si>
    <t>1400 Hafnarfjarðarkaupstaður</t>
  </si>
  <si>
    <t>Áslandsskóli</t>
  </si>
  <si>
    <t>Hraunvallaskóli</t>
  </si>
  <si>
    <t>Hvaleyrarskóli</t>
  </si>
  <si>
    <t>Lækjarskóli</t>
  </si>
  <si>
    <t>Öldutúnsskóli</t>
  </si>
  <si>
    <t>Setbergsskóli</t>
  </si>
  <si>
    <t>Skarðshlíðarskóli</t>
  </si>
  <si>
    <t>Víðistaðaskóli</t>
  </si>
  <si>
    <t>1604 Mosfellsbær</t>
  </si>
  <si>
    <t>Krikaskóli</t>
  </si>
  <si>
    <t>Lágafellsskóli</t>
  </si>
  <si>
    <t>Varmárskóli</t>
  </si>
  <si>
    <t>2000 Reykjanesbær</t>
  </si>
  <si>
    <t>Akurskóli</t>
  </si>
  <si>
    <t>Háaleitisskóli (Reykjanesbæ)</t>
  </si>
  <si>
    <t>Heiðarskóli (Reykjanesbæ)</t>
  </si>
  <si>
    <t>Holtaskóli</t>
  </si>
  <si>
    <t>Myllubakkaskóli</t>
  </si>
  <si>
    <t>Njarðvíkurskóli</t>
  </si>
  <si>
    <t>2300 Grindavíkurbær</t>
  </si>
  <si>
    <t>Grunnskóli Grindavíkur</t>
  </si>
  <si>
    <t>2503 Sandgerðisbær</t>
  </si>
  <si>
    <t>Grunnskólinn í Sandgerði</t>
  </si>
  <si>
    <t>2504 Sveitarfélagið Garður</t>
  </si>
  <si>
    <t>Gerðaskóli</t>
  </si>
  <si>
    <t>2506 Sveitarfélagið Vogar</t>
  </si>
  <si>
    <t>Stóru-Vogaskóli</t>
  </si>
  <si>
    <t>3000 Akraneskaupstaður</t>
  </si>
  <si>
    <t>Brekkubæjarskóli</t>
  </si>
  <si>
    <t>Grundaskóli</t>
  </si>
  <si>
    <t>3511 Hvalfjarðarsveit</t>
  </si>
  <si>
    <t>Heiðarskóli (Leirársveit)</t>
  </si>
  <si>
    <t>3609 Borgarbyggð</t>
  </si>
  <si>
    <t>Grunnskóli Borgarfjarðar</t>
  </si>
  <si>
    <t>Grunnskólinn í Borgarnesi</t>
  </si>
  <si>
    <t>3709 Grundarfjarðarbær</t>
  </si>
  <si>
    <t>Grunnskóli Grundarfjarðar</t>
  </si>
  <si>
    <t>3711 Stykkishólmsbær</t>
  </si>
  <si>
    <t>Grunnskólinn í Stykkishólmi</t>
  </si>
  <si>
    <t>3713 Eyja- og Miklaholtshreppur</t>
  </si>
  <si>
    <t>Laugargerðisskóli</t>
  </si>
  <si>
    <t>3714 Snæfellsbær</t>
  </si>
  <si>
    <t>Grunnskóli Snæfellsbæjar</t>
  </si>
  <si>
    <t>3811 Dalabyggð</t>
  </si>
  <si>
    <t>Auðarskóli</t>
  </si>
  <si>
    <t>4100 Bolungarvíkurkaupstaður</t>
  </si>
  <si>
    <t>Grunnskóli Bolungarvíkur</t>
  </si>
  <si>
    <t>4200 Ísafjarðarbær</t>
  </si>
  <si>
    <t>Grunnskóli Önundarfjarðar</t>
  </si>
  <si>
    <t>Grunnskólinn á Ísafirði</t>
  </si>
  <si>
    <t>Grunnskólinn Suðureyri/Suðureyrarskóli</t>
  </si>
  <si>
    <t>Grunnskólinn Þingeyri</t>
  </si>
  <si>
    <t>4502 Reykhólahreppur</t>
  </si>
  <si>
    <t>Reykhólaskóli</t>
  </si>
  <si>
    <t>4607 Vesturbyggð</t>
  </si>
  <si>
    <t>Bíldudalsskóli</t>
  </si>
  <si>
    <t>Patreksskóli</t>
  </si>
  <si>
    <t>4803 Súðavíkurhreppur</t>
  </si>
  <si>
    <t>Súðavíkurskóli</t>
  </si>
  <si>
    <t>4901 Árneshreppur</t>
  </si>
  <si>
    <t>Finnbogastaðaskóli</t>
  </si>
  <si>
    <t>4902 Kaldrananeshreppur</t>
  </si>
  <si>
    <t>Grunnskólinn á Drangsnesi</t>
  </si>
  <si>
    <t>4911 Strandabyggð</t>
  </si>
  <si>
    <t>Grunnskólinn á Hólmavík</t>
  </si>
  <si>
    <t>5200 Sveitarfélagið Skagafjörður</t>
  </si>
  <si>
    <t>Árskóli</t>
  </si>
  <si>
    <t>Grunnskólinn austan Vatna</t>
  </si>
  <si>
    <t>Varmahlíðarskóli</t>
  </si>
  <si>
    <t>5508 Húnaþing vestra</t>
  </si>
  <si>
    <t>Grunnskóli Húnaþings vestra</t>
  </si>
  <si>
    <t xml:space="preserve">5604 Blönduósbær </t>
  </si>
  <si>
    <t>Grunnskólinn á Blönduósi/Blönduskóli</t>
  </si>
  <si>
    <t>5609 Sveitarfélagið Skagaströnd</t>
  </si>
  <si>
    <t>Höfðaskóli</t>
  </si>
  <si>
    <t>5612 Húnavatnshreppur</t>
  </si>
  <si>
    <t>Húnavallaskóli</t>
  </si>
  <si>
    <t>6000 Akureyrarkaupstaður</t>
  </si>
  <si>
    <t>Brekkuskóli</t>
  </si>
  <si>
    <t>Giljaskóli</t>
  </si>
  <si>
    <t>Glerárskóli</t>
  </si>
  <si>
    <t>Grunnskólinn í Grímsey/Grímseyjarskóli</t>
  </si>
  <si>
    <t>Grunnskólinn í Hrísey/Hríseyjarskóli</t>
  </si>
  <si>
    <t>Lundarskóli</t>
  </si>
  <si>
    <t>Naustaskóli</t>
  </si>
  <si>
    <t>Oddeyrarskóli</t>
  </si>
  <si>
    <t>Síðuskóli</t>
  </si>
  <si>
    <t>6100 Norðurþing</t>
  </si>
  <si>
    <t>Borgarhólsskóli</t>
  </si>
  <si>
    <t>Grunnskólinn á Raufarhöfn</t>
  </si>
  <si>
    <t>Öxarfjarðarskóli</t>
  </si>
  <si>
    <t>6250 Fjallabyggð</t>
  </si>
  <si>
    <t>Grunnskóli Fjallabyggðar</t>
  </si>
  <si>
    <t>6400 Dalvíkurbyggð</t>
  </si>
  <si>
    <t>Árskógarskóli</t>
  </si>
  <si>
    <t>Dalvíkurskóli</t>
  </si>
  <si>
    <t>6513 Eyjafjarðarsveit</t>
  </si>
  <si>
    <t>Hrafnagilsskóli</t>
  </si>
  <si>
    <t>6515 Hörgársveit</t>
  </si>
  <si>
    <t>Þelamerkurskóli</t>
  </si>
  <si>
    <t>6601 Svalbarðsstrandarhreppur</t>
  </si>
  <si>
    <t>Valsárskóli</t>
  </si>
  <si>
    <t>6602 Grýtubakkahreppur</t>
  </si>
  <si>
    <t>Grenivíkurskóli</t>
  </si>
  <si>
    <t>6607 Skútustaðahreppur</t>
  </si>
  <si>
    <t>Reykjahlíðarskóli</t>
  </si>
  <si>
    <t>6612 Þingeyjarsveit</t>
  </si>
  <si>
    <t>Stórutjarnaskóli</t>
  </si>
  <si>
    <t>Þingeyjarskóli</t>
  </si>
  <si>
    <t>6709 Langanesbyggð</t>
  </si>
  <si>
    <t>Grunnskólinn á Þórshöfn</t>
  </si>
  <si>
    <t>7000 Seyðisfjarðarkaupstaður</t>
  </si>
  <si>
    <t>Seyðisfjarðarskóli</t>
  </si>
  <si>
    <t>7300 Fjarðabyggð</t>
  </si>
  <si>
    <t>Grunnskóli Fáskrúðsfjarðar</t>
  </si>
  <si>
    <t>Grunnskóli Reyðarfjarðar</t>
  </si>
  <si>
    <t>Grunnskólinn á Eskifirði</t>
  </si>
  <si>
    <t>Grunnskólinn á Stöðvarfirði</t>
  </si>
  <si>
    <t>Nesskóli</t>
  </si>
  <si>
    <t>7502 Vopnafjarðarhreppur</t>
  </si>
  <si>
    <t>Vopnafjarðarskóli</t>
  </si>
  <si>
    <t>7509 Borgarfjarðarhreppur</t>
  </si>
  <si>
    <t>Grunnskóli Borgarfjarðar eystri</t>
  </si>
  <si>
    <t>7613 Breiðdalshreppur</t>
  </si>
  <si>
    <t>Grunnskólinn í Breiðdalshreppi</t>
  </si>
  <si>
    <t>7617 Djúpavogshreppur</t>
  </si>
  <si>
    <t>Grunnskóli Djúpavogs/Djúpavogsskóli</t>
  </si>
  <si>
    <t>7620 Fljótsdalshérað</t>
  </si>
  <si>
    <t>Brúarásskóli</t>
  </si>
  <si>
    <t>Fellaskóli (Fellabæ)</t>
  </si>
  <si>
    <t>Grunnskólinn Egilsstöðum og Eiðum/Egilsstaðaskóli</t>
  </si>
  <si>
    <t>7708 Sveitarfélagið Hornafjörður</t>
  </si>
  <si>
    <t>Grunnskóli Hornafjarðar</t>
  </si>
  <si>
    <t>Grunnskólinn í Hofgarði</t>
  </si>
  <si>
    <t>8000 Vestmannaeyjabær</t>
  </si>
  <si>
    <t>Grunnskóli Vestmannaeyja</t>
  </si>
  <si>
    <t>8200 Sveitarfélagið Árborg</t>
  </si>
  <si>
    <t>Barnaskólinn á Eyrarbakka og Stokkseyri</t>
  </si>
  <si>
    <t>Sunnulækjarskóli</t>
  </si>
  <si>
    <t>Vallaskóli</t>
  </si>
  <si>
    <t>8508 Mýrdalshreppur</t>
  </si>
  <si>
    <t>Grunnskóli Mýrdalshrepps/Víkurskóli</t>
  </si>
  <si>
    <t>8509 Skaftárhreppur</t>
  </si>
  <si>
    <t>Kirkjubæjarskóli</t>
  </si>
  <si>
    <t>8613 Rangárþing eystra</t>
  </si>
  <si>
    <t>Hvolsskóli</t>
  </si>
  <si>
    <t>8614 Rangárþing ytra</t>
  </si>
  <si>
    <t>Grunnskólinn á Hellu</t>
  </si>
  <si>
    <t>Laugalandsskóli í Holtum</t>
  </si>
  <si>
    <t>8710 Hrunamannahreppur</t>
  </si>
  <si>
    <t>Flúðaskóli</t>
  </si>
  <si>
    <t>8716 Hveragerðisbær</t>
  </si>
  <si>
    <t>Grunnskólinn í Hveragerði</t>
  </si>
  <si>
    <t>8717 Sveitarfélagið Ölfus</t>
  </si>
  <si>
    <t>Grunnskólinn í Þorlákshöfn</t>
  </si>
  <si>
    <t>8719 Grímsnes- og Grafningshreppur</t>
  </si>
  <si>
    <t>Kerhólsskóli</t>
  </si>
  <si>
    <t>8720 Skeiða- og Gnúpverjahreppur</t>
  </si>
  <si>
    <t>Þjórsárskóli</t>
  </si>
  <si>
    <t>8721 Bláskógabyggð</t>
  </si>
  <si>
    <t>Bláskógaskóli - Laugarvatni</t>
  </si>
  <si>
    <t>Bláskógaskóli - Reykholti</t>
  </si>
  <si>
    <t>8722 Flóahreppur</t>
  </si>
  <si>
    <t>Flóaskóli</t>
  </si>
  <si>
    <t>Grand Total</t>
  </si>
  <si>
    <t>Stærð skóla</t>
  </si>
  <si>
    <t>Sveitarfélag</t>
  </si>
  <si>
    <t>Fjöldi nemenda</t>
  </si>
  <si>
    <t>Stg. Kenn. með réttindi</t>
  </si>
  <si>
    <t>Stg. Kenn. án réttinda</t>
  </si>
  <si>
    <t>Aðrir starfsmenn</t>
  </si>
  <si>
    <t>Stöðugildi alls</t>
  </si>
  <si>
    <t>Skólastjóri</t>
  </si>
  <si>
    <t>Aðstoðar-
skólastjóri</t>
  </si>
  <si>
    <t>Kennarar</t>
  </si>
  <si>
    <t>Deildarstjórar</t>
  </si>
  <si>
    <t>Stg. alls við kennslu</t>
  </si>
  <si>
    <t>Tekjur</t>
  </si>
  <si>
    <t>Sér-
kennarar</t>
  </si>
  <si>
    <t>Laun og launatengd gjöld</t>
  </si>
  <si>
    <t>Annar rekstrarkostnaður (meðtalin innri leiga og skólaakstur)</t>
  </si>
  <si>
    <t xml:space="preserve"> 3410 Innri húsaleiga (Eignasjóður)</t>
  </si>
  <si>
    <t>3130 Skólaakstur</t>
  </si>
  <si>
    <t>Gjöld</t>
  </si>
  <si>
    <t xml:space="preserve"> Nettó</t>
  </si>
  <si>
    <t>% grunnskólakennara</t>
  </si>
  <si>
    <r>
      <t>Nem/stg kennara</t>
    </r>
    <r>
      <rPr>
        <b/>
        <sz val="11"/>
        <color theme="1"/>
        <rFont val="Calibri"/>
        <family val="2"/>
      </rPr>
      <t>*</t>
    </r>
  </si>
  <si>
    <t>Eingöngu grunnskólar reknir af sveitarfélögum. Sérskólar ekki meðtaldir.</t>
  </si>
  <si>
    <t>Tölur í þús. kr.</t>
  </si>
  <si>
    <t>Innri leiga og skólaakstur ekki meðtalinn.</t>
  </si>
  <si>
    <t>*Stjórnendur og sérkennarar ekki meðtaldir.</t>
  </si>
  <si>
    <t xml:space="preserve">Rekstrarár 2017.  </t>
  </si>
  <si>
    <t>Brúttó rekstrarkostn (mínus innri leiga og skólaakstur)/nem</t>
  </si>
  <si>
    <t>Nettó rekstrarkostn (mínus innri leiga og skólaakstur/nem</t>
  </si>
  <si>
    <t>Grunnskóli</t>
  </si>
  <si>
    <t>Launakostn/
nem</t>
  </si>
  <si>
    <t>0 - 20</t>
  </si>
  <si>
    <t>21 - 50</t>
  </si>
  <si>
    <t>51 - 100</t>
  </si>
  <si>
    <t>101 - 200</t>
  </si>
  <si>
    <t>201 - 300</t>
  </si>
  <si>
    <t>301 - 400</t>
  </si>
  <si>
    <t>401 - 500</t>
  </si>
  <si>
    <t>501 &gt;</t>
  </si>
  <si>
    <t>Samtals skólar með 0 - 20 nemendur</t>
  </si>
  <si>
    <t>Samtals skólar með 21 - 20 nemendur</t>
  </si>
  <si>
    <t>Samtals skólar með 51 - 100 nemendur</t>
  </si>
  <si>
    <t>Samtals skólar með 101 - 200 nemendur</t>
  </si>
  <si>
    <t>Samtals skólar með 201 - 300 nemendur</t>
  </si>
  <si>
    <t>Samtals skólar með 301 - 400 nemendur</t>
  </si>
  <si>
    <t>Samtals skólar með 401 - 500 nemendur</t>
  </si>
  <si>
    <t>Samtals skólar með 501 eða fleiri nemendur</t>
  </si>
  <si>
    <t>Allir skólar sveitarfélaga</t>
  </si>
  <si>
    <t>Deildar-
stjórar</t>
  </si>
  <si>
    <t>% grunnskóla-
kennara</t>
  </si>
  <si>
    <t>Aðrir starfs-
menn</t>
  </si>
  <si>
    <t>(All)</t>
  </si>
  <si>
    <t>Sum of Fjöldi nemenda</t>
  </si>
  <si>
    <t>Sum of % grunnskólakennara</t>
  </si>
  <si>
    <t>Sum of Brúttó rekstrarkostn (mínus innri leiga og skólaakstur)/nem</t>
  </si>
  <si>
    <t>Sum of Nettó rekstrarkostn (mínus innri leiga og skólaakstur/nem</t>
  </si>
  <si>
    <t>Sum of Launakostn/</t>
  </si>
  <si>
    <t>Eingöngu samreknir grunnskólar reknir af sveitarfélögum. Sérskólar ekki meðtaldir.</t>
  </si>
  <si>
    <t>Samtals samreknir skólar með 0 - 20 nemendur</t>
  </si>
  <si>
    <t>Nem/stg kennara*</t>
  </si>
  <si>
    <t>Skóla-stjóri</t>
  </si>
  <si>
    <t>Samtals samreknir skólar með 21 - 50 nemendur</t>
  </si>
  <si>
    <t xml:space="preserve">Rekstrarár 2017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</si>
</sst>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color theme="1"/>
      <name val="Calibri "/>
    </font>
    <font>
      <sz val="10"/>
      <color theme="1"/>
      <name val="Calibri "/>
    </font>
    <font>
      <sz val="10"/>
      <color theme="9" tint="-0.499984740745262"/>
      <name val="Calibri "/>
    </font>
    <font>
      <b/>
      <sz val="10"/>
      <color theme="9" tint="-0.499984740745262"/>
      <name val="Calibri "/>
    </font>
    <font>
      <b/>
      <sz val="10"/>
      <color indexed="8"/>
      <name val="Calibri "/>
    </font>
    <font>
      <b/>
      <sz val="10"/>
      <name val="Calibri 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7">
    <border>
      <left/>
      <right/>
      <top/>
      <bottom/>
      <diagonal/>
    </border>
    <border>
      <left style="thin">
        <color indexed="65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0" xfId="0" applyFont="1"/>
    <xf numFmtId="166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166" fontId="1" fillId="2" borderId="12" xfId="0" applyNumberFormat="1" applyFont="1" applyFill="1" applyBorder="1"/>
    <xf numFmtId="166" fontId="1" fillId="2" borderId="13" xfId="0" applyNumberFormat="1" applyFont="1" applyFill="1" applyBorder="1"/>
    <xf numFmtId="3" fontId="1" fillId="2" borderId="12" xfId="0" applyNumberFormat="1" applyFont="1" applyFill="1" applyBorder="1"/>
    <xf numFmtId="3" fontId="1" fillId="2" borderId="13" xfId="0" applyNumberFormat="1" applyFont="1" applyFill="1" applyBorder="1"/>
    <xf numFmtId="3" fontId="1" fillId="0" borderId="0" xfId="0" applyNumberFormat="1" applyFont="1"/>
    <xf numFmtId="0" fontId="0" fillId="3" borderId="0" xfId="0" applyFill="1"/>
    <xf numFmtId="0" fontId="0" fillId="2" borderId="8" xfId="0" applyFill="1" applyBorder="1"/>
    <xf numFmtId="0" fontId="0" fillId="2" borderId="0" xfId="0" applyFill="1" applyAlignment="1">
      <alignment horizontal="left"/>
    </xf>
    <xf numFmtId="0" fontId="0" fillId="2" borderId="0" xfId="0" applyFill="1"/>
    <xf numFmtId="165" fontId="0" fillId="2" borderId="0" xfId="0" applyNumberFormat="1" applyFill="1"/>
    <xf numFmtId="3" fontId="0" fillId="2" borderId="0" xfId="0" applyNumberFormat="1" applyFill="1"/>
    <xf numFmtId="3" fontId="0" fillId="2" borderId="14" xfId="0" applyNumberFormat="1" applyFill="1" applyBorder="1"/>
    <xf numFmtId="0" fontId="0" fillId="3" borderId="8" xfId="0" applyFill="1" applyBorder="1"/>
    <xf numFmtId="0" fontId="0" fillId="3" borderId="0" xfId="0" applyFill="1" applyAlignment="1">
      <alignment horizontal="left"/>
    </xf>
    <xf numFmtId="165" fontId="0" fillId="3" borderId="0" xfId="0" applyNumberFormat="1" applyFill="1"/>
    <xf numFmtId="3" fontId="0" fillId="3" borderId="0" xfId="0" applyNumberFormat="1" applyFill="1"/>
    <xf numFmtId="3" fontId="0" fillId="3" borderId="14" xfId="0" applyNumberFormat="1" applyFill="1" applyBorder="1"/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/>
    <xf numFmtId="166" fontId="1" fillId="3" borderId="10" xfId="0" applyNumberFormat="1" applyFont="1" applyFill="1" applyBorder="1"/>
    <xf numFmtId="3" fontId="1" fillId="3" borderId="10" xfId="0" applyNumberFormat="1" applyFont="1" applyFill="1" applyBorder="1"/>
    <xf numFmtId="3" fontId="1" fillId="3" borderId="15" xfId="0" applyNumberFormat="1" applyFont="1" applyFill="1" applyBorder="1"/>
    <xf numFmtId="0" fontId="0" fillId="2" borderId="12" xfId="0" applyFill="1" applyBorder="1"/>
    <xf numFmtId="0" fontId="0" fillId="3" borderId="12" xfId="0" applyFill="1" applyBorder="1"/>
    <xf numFmtId="0" fontId="1" fillId="3" borderId="13" xfId="0" applyFont="1" applyFill="1" applyBorder="1"/>
    <xf numFmtId="0" fontId="1" fillId="0" borderId="3" xfId="0" applyFont="1" applyBorder="1" applyAlignment="1">
      <alignment vertical="center" wrapText="1"/>
    </xf>
    <xf numFmtId="0" fontId="0" fillId="2" borderId="12" xfId="0" applyFill="1" applyBorder="1" applyAlignment="1">
      <alignment horizontal="left" indent="1"/>
    </xf>
    <xf numFmtId="0" fontId="0" fillId="3" borderId="12" xfId="0" applyFill="1" applyBorder="1" applyAlignment="1">
      <alignment horizontal="left" indent="1"/>
    </xf>
    <xf numFmtId="0" fontId="1" fillId="3" borderId="13" xfId="0" applyFont="1" applyFill="1" applyBorder="1" applyAlignment="1">
      <alignment horizontal="left" indent="1"/>
    </xf>
    <xf numFmtId="0" fontId="1" fillId="2" borderId="12" xfId="0" applyFont="1" applyFill="1" applyBorder="1" applyAlignment="1">
      <alignment horizontal="left" indent="1"/>
    </xf>
    <xf numFmtId="0" fontId="0" fillId="2" borderId="11" xfId="0" applyFill="1" applyBorder="1"/>
    <xf numFmtId="0" fontId="0" fillId="2" borderId="7" xfId="0" applyFill="1" applyBorder="1" applyAlignment="1">
      <alignment horizontal="left"/>
    </xf>
    <xf numFmtId="0" fontId="0" fillId="2" borderId="11" xfId="0" applyFill="1" applyBorder="1" applyAlignment="1">
      <alignment horizontal="left" indent="1"/>
    </xf>
    <xf numFmtId="0" fontId="0" fillId="2" borderId="7" xfId="0" applyFill="1" applyBorder="1"/>
    <xf numFmtId="165" fontId="0" fillId="2" borderId="7" xfId="0" applyNumberFormat="1" applyFill="1" applyBorder="1"/>
    <xf numFmtId="3" fontId="0" fillId="2" borderId="7" xfId="0" applyNumberFormat="1" applyFill="1" applyBorder="1"/>
    <xf numFmtId="3" fontId="0" fillId="2" borderId="16" xfId="0" applyNumberFormat="1" applyFill="1" applyBorder="1"/>
    <xf numFmtId="0" fontId="1" fillId="2" borderId="10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 indent="1"/>
    </xf>
    <xf numFmtId="0" fontId="1" fillId="2" borderId="10" xfId="0" applyFont="1" applyFill="1" applyBorder="1"/>
    <xf numFmtId="3" fontId="1" fillId="2" borderId="15" xfId="0" applyNumberFormat="1" applyFont="1" applyFill="1" applyBorder="1"/>
    <xf numFmtId="166" fontId="1" fillId="3" borderId="13" xfId="0" applyNumberFormat="1" applyFont="1" applyFill="1" applyBorder="1"/>
    <xf numFmtId="164" fontId="0" fillId="2" borderId="12" xfId="0" applyNumberFormat="1" applyFill="1" applyBorder="1"/>
    <xf numFmtId="164" fontId="0" fillId="3" borderId="12" xfId="0" applyNumberFormat="1" applyFill="1" applyBorder="1"/>
    <xf numFmtId="164" fontId="1" fillId="3" borderId="13" xfId="0" applyNumberFormat="1" applyFont="1" applyFill="1" applyBorder="1"/>
    <xf numFmtId="164" fontId="0" fillId="2" borderId="11" xfId="0" applyNumberFormat="1" applyFill="1" applyBorder="1"/>
    <xf numFmtId="164" fontId="1" fillId="2" borderId="13" xfId="0" applyNumberFormat="1" applyFont="1" applyFill="1" applyBorder="1"/>
    <xf numFmtId="164" fontId="1" fillId="2" borderId="12" xfId="0" applyNumberFormat="1" applyFont="1" applyFill="1" applyBorder="1"/>
    <xf numFmtId="0" fontId="0" fillId="3" borderId="11" xfId="0" applyFill="1" applyBorder="1"/>
    <xf numFmtId="0" fontId="0" fillId="3" borderId="7" xfId="0" applyFill="1" applyBorder="1" applyAlignment="1">
      <alignment horizontal="left"/>
    </xf>
    <xf numFmtId="0" fontId="0" fillId="3" borderId="11" xfId="0" applyFill="1" applyBorder="1" applyAlignment="1">
      <alignment horizontal="left" indent="1"/>
    </xf>
    <xf numFmtId="0" fontId="0" fillId="3" borderId="7" xfId="0" applyFill="1" applyBorder="1"/>
    <xf numFmtId="164" fontId="0" fillId="3" borderId="11" xfId="0" applyNumberFormat="1" applyFill="1" applyBorder="1"/>
    <xf numFmtId="165" fontId="0" fillId="3" borderId="7" xfId="0" applyNumberFormat="1" applyFill="1" applyBorder="1"/>
    <xf numFmtId="3" fontId="0" fillId="3" borderId="7" xfId="0" applyNumberFormat="1" applyFill="1" applyBorder="1"/>
    <xf numFmtId="3" fontId="0" fillId="3" borderId="16" xfId="0" applyNumberFormat="1" applyFill="1" applyBorder="1"/>
    <xf numFmtId="3" fontId="0" fillId="2" borderId="12" xfId="0" applyNumberFormat="1" applyFill="1" applyBorder="1"/>
    <xf numFmtId="3" fontId="0" fillId="3" borderId="12" xfId="0" applyNumberFormat="1" applyFill="1" applyBorder="1"/>
    <xf numFmtId="3" fontId="1" fillId="3" borderId="13" xfId="0" applyNumberFormat="1" applyFont="1" applyFill="1" applyBorder="1"/>
    <xf numFmtId="3" fontId="0" fillId="2" borderId="11" xfId="0" applyNumberFormat="1" applyFill="1" applyBorder="1"/>
    <xf numFmtId="3" fontId="0" fillId="3" borderId="11" xfId="0" applyNumberFormat="1" applyFill="1" applyBorder="1"/>
    <xf numFmtId="0" fontId="0" fillId="3" borderId="12" xfId="0" applyFill="1" applyBorder="1" applyAlignment="1">
      <alignment horizontal="left"/>
    </xf>
    <xf numFmtId="165" fontId="0" fillId="3" borderId="12" xfId="0" applyNumberFormat="1" applyFill="1" applyBorder="1"/>
    <xf numFmtId="165" fontId="1" fillId="3" borderId="10" xfId="0" applyNumberFormat="1" applyFont="1" applyFill="1" applyBorder="1"/>
    <xf numFmtId="0" fontId="1" fillId="2" borderId="0" xfId="0" applyFont="1" applyFill="1" applyAlignment="1">
      <alignment horizontal="left"/>
    </xf>
    <xf numFmtId="3" fontId="1" fillId="2" borderId="0" xfId="0" applyNumberFormat="1" applyFont="1" applyFill="1"/>
    <xf numFmtId="166" fontId="1" fillId="2" borderId="0" xfId="0" applyNumberFormat="1" applyFont="1" applyFill="1"/>
    <xf numFmtId="3" fontId="1" fillId="2" borderId="14" xfId="0" applyNumberFormat="1" applyFont="1" applyFill="1" applyBorder="1"/>
    <xf numFmtId="0" fontId="1" fillId="3" borderId="5" xfId="0" applyFont="1" applyFill="1" applyBorder="1"/>
    <xf numFmtId="0" fontId="1" fillId="3" borderId="3" xfId="0" applyFont="1" applyFill="1" applyBorder="1"/>
    <xf numFmtId="0" fontId="1" fillId="3" borderId="5" xfId="0" applyFont="1" applyFill="1" applyBorder="1" applyAlignment="1">
      <alignment horizontal="left"/>
    </xf>
    <xf numFmtId="3" fontId="1" fillId="3" borderId="3" xfId="0" applyNumberFormat="1" applyFont="1" applyFill="1" applyBorder="1"/>
    <xf numFmtId="165" fontId="1" fillId="3" borderId="5" xfId="0" applyNumberFormat="1" applyFont="1" applyFill="1" applyBorder="1"/>
    <xf numFmtId="166" fontId="1" fillId="3" borderId="5" xfId="0" applyNumberFormat="1" applyFont="1" applyFill="1" applyBorder="1"/>
    <xf numFmtId="166" fontId="1" fillId="3" borderId="3" xfId="0" applyNumberFormat="1" applyFont="1" applyFill="1" applyBorder="1"/>
    <xf numFmtId="164" fontId="1" fillId="3" borderId="5" xfId="0" applyNumberFormat="1" applyFont="1" applyFill="1" applyBorder="1"/>
    <xf numFmtId="165" fontId="1" fillId="3" borderId="3" xfId="0" applyNumberFormat="1" applyFont="1" applyFill="1" applyBorder="1"/>
    <xf numFmtId="3" fontId="1" fillId="3" borderId="5" xfId="0" applyNumberFormat="1" applyFont="1" applyFill="1" applyBorder="1"/>
    <xf numFmtId="3" fontId="1" fillId="3" borderId="4" xfId="0" applyNumberFormat="1" applyFont="1" applyFill="1" applyBorder="1"/>
    <xf numFmtId="3" fontId="0" fillId="3" borderId="8" xfId="0" applyNumberFormat="1" applyFill="1" applyBorder="1"/>
    <xf numFmtId="0" fontId="4" fillId="3" borderId="4" xfId="0" applyFont="1" applyFill="1" applyBorder="1" applyAlignment="1">
      <alignment horizontal="center" vertical="center" wrapText="1"/>
    </xf>
    <xf numFmtId="166" fontId="0" fillId="2" borderId="0" xfId="0" applyNumberFormat="1" applyFill="1"/>
    <xf numFmtId="166" fontId="0" fillId="3" borderId="0" xfId="0" applyNumberFormat="1" applyFill="1"/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8" fillId="4" borderId="5" xfId="1" applyFont="1" applyFill="1" applyBorder="1" applyAlignment="1">
      <alignment horizontal="right" vertical="center" wrapText="1"/>
    </xf>
    <xf numFmtId="3" fontId="4" fillId="3" borderId="5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/>
    <xf numFmtId="0" fontId="5" fillId="2" borderId="8" xfId="0" applyFont="1" applyFill="1" applyBorder="1"/>
    <xf numFmtId="0" fontId="4" fillId="3" borderId="3" xfId="0" applyFont="1" applyFill="1" applyBorder="1" applyAlignment="1">
      <alignment horizontal="right" vertical="center" wrapText="1"/>
    </xf>
    <xf numFmtId="0" fontId="8" fillId="4" borderId="3" xfId="1" applyFont="1" applyFill="1" applyBorder="1" applyAlignment="1">
      <alignment horizontal="right" vertical="center" wrapText="1"/>
    </xf>
    <xf numFmtId="3" fontId="4" fillId="3" borderId="3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5" fillId="3" borderId="8" xfId="0" applyFont="1" applyFill="1" applyBorder="1"/>
    <xf numFmtId="0" fontId="4" fillId="3" borderId="9" xfId="0" applyFont="1" applyFill="1" applyBorder="1"/>
    <xf numFmtId="166" fontId="0" fillId="3" borderId="7" xfId="0" applyNumberFormat="1" applyFill="1" applyBorder="1"/>
    <xf numFmtId="0" fontId="0" fillId="3" borderId="6" xfId="0" applyFill="1" applyBorder="1"/>
    <xf numFmtId="166" fontId="0" fillId="2" borderId="7" xfId="0" applyNumberFormat="1" applyFill="1" applyBorder="1"/>
    <xf numFmtId="0" fontId="1" fillId="2" borderId="9" xfId="0" applyFont="1" applyFill="1" applyBorder="1"/>
    <xf numFmtId="0" fontId="0" fillId="2" borderId="12" xfId="0" applyFill="1" applyBorder="1" applyAlignment="1">
      <alignment horizontal="left"/>
    </xf>
    <xf numFmtId="0" fontId="4" fillId="3" borderId="5" xfId="0" applyFont="1" applyFill="1" applyBorder="1" applyAlignment="1">
      <alignment horizontal="center" vertical="center"/>
    </xf>
    <xf numFmtId="0" fontId="1" fillId="2" borderId="15" xfId="0" applyFont="1" applyFill="1" applyBorder="1"/>
    <xf numFmtId="0" fontId="0" fillId="3" borderId="16" xfId="0" applyFill="1" applyBorder="1"/>
    <xf numFmtId="0" fontId="4" fillId="3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pivotButton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Normal" xfId="0" builtinId="0"/>
    <cellStyle name="Normal_Sheet1" xfId="1" xr:uid="{00000000-0005-0000-0000-000002000000}"/>
  </cellStyles>
  <dxfs count="8">
    <dxf>
      <alignment vertical="center"/>
    </dxf>
    <dxf>
      <alignment vertical="center"/>
    </dxf>
    <dxf>
      <alignment wrapText="0"/>
    </dxf>
    <dxf>
      <alignment wrapText="1"/>
    </dxf>
    <dxf>
      <alignment wrapText="0"/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657224</xdr:colOff>
      <xdr:row>2</xdr:row>
      <xdr:rowOff>0</xdr:rowOff>
    </xdr:from>
    <xdr:to>
      <xdr:col>16</xdr:col>
      <xdr:colOff>609600</xdr:colOff>
      <xdr:row>4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A975E81-8852-4F33-8EDE-1837B8A7F00E}"/>
            </a:ext>
          </a:extLst>
        </xdr:cNvPr>
        <xdr:cNvSpPr txBox="1"/>
      </xdr:nvSpPr>
      <xdr:spPr>
        <a:xfrm>
          <a:off x="657224" y="381000"/>
          <a:ext cx="12049126" cy="552450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>
              <a:solidFill>
                <a:schemeClr val="bg1"/>
              </a:solidFill>
            </a:rPr>
            <a:t>Að gefnu</a:t>
          </a:r>
          <a:r>
            <a:rPr lang="is-IS" sz="1100" baseline="0">
              <a:solidFill>
                <a:schemeClr val="bg1"/>
              </a:solidFill>
            </a:rPr>
            <a:t> tilefni er bent á að margvíslegar ástæður geta orsakað mun á lykiltölum eftir skólum og/eða sveitarfélögum.  Samanburður  á niðurstöðum getur vakið upp spurningar. Hafa ber í  huga að landfræðilegar aðstæður, eða breytur eins og samsetning starfsfólks í skóla getur haft áhrif á lykiltölur og  því gagnlegt  fyrir sveitarfélög að kanna nánar í hverju munurinn felst. </a:t>
          </a:r>
          <a:endParaRPr lang="is-IS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657224</xdr:colOff>
      <xdr:row>2</xdr:row>
      <xdr:rowOff>0</xdr:rowOff>
    </xdr:from>
    <xdr:to>
      <xdr:col>15</xdr:col>
      <xdr:colOff>114300</xdr:colOff>
      <xdr:row>4</xdr:row>
      <xdr:rowOff>171450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0F6EFDD-4AB5-45F9-8303-99571CFC8812}"/>
            </a:ext>
          </a:extLst>
        </xdr:cNvPr>
        <xdr:cNvSpPr txBox="1"/>
      </xdr:nvSpPr>
      <xdr:spPr>
        <a:xfrm>
          <a:off x="657224" y="381000"/>
          <a:ext cx="11125201" cy="552450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>
              <a:solidFill>
                <a:schemeClr val="bg1"/>
              </a:solidFill>
            </a:rPr>
            <a:t>Að gefnu</a:t>
          </a:r>
          <a:r>
            <a:rPr lang="is-IS" sz="1100" baseline="0">
              <a:solidFill>
                <a:schemeClr val="bg1"/>
              </a:solidFill>
            </a:rPr>
            <a:t> tilefni er bent á að margvíslegar ástæður geta orsakað mun á lykiltölum eftir skólum og/eða sveitarfélögum.  Samanburður  á niðurstöðum getur vakið upp spurningar. Hafa ber í  huga að landfræðilegar aðstæður, eða breytur eins og samsetning starfsfólks í skóla getur haft áhrif á lykiltölur og  því gagnlegt  fyrir sveitarfélög að kanna nánar í hverju munurinn felst. </a:t>
          </a:r>
          <a:endParaRPr lang="is-IS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16</xdr:col>
      <xdr:colOff>266700</xdr:colOff>
      <xdr:row>4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F013A82-E703-41FB-A312-347298FEDE7B}"/>
            </a:ext>
          </a:extLst>
        </xdr:cNvPr>
        <xdr:cNvSpPr txBox="1"/>
      </xdr:nvSpPr>
      <xdr:spPr>
        <a:xfrm>
          <a:off x="609600" y="381000"/>
          <a:ext cx="9410700" cy="552450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>
              <a:solidFill>
                <a:schemeClr val="bg1"/>
              </a:solidFill>
            </a:rPr>
            <a:t>Að gefnu</a:t>
          </a:r>
          <a:r>
            <a:rPr lang="is-IS" sz="1100" baseline="0">
              <a:solidFill>
                <a:schemeClr val="bg1"/>
              </a:solidFill>
            </a:rPr>
            <a:t> tilefni er bent á að margvíslegar ástæður geta orsakað mun á lykiltölum eftir skólum og/eða sveitarfélögum.  Samanburður  á niðurstöðum getur vakið upp spurningar. Hafa ber í  huga að landfræðilegar aðstæður, eða breytur eins og samsetning starfsfólks í skóla getur haft áhrif á lykiltölur og  því gagnlegt  fyrir sveitarfélög að kanna nánar í hverju munurinn felst. </a:t>
          </a:r>
          <a:endParaRPr lang="is-IS" sz="1100">
            <a:solidFill>
              <a:schemeClr val="bg1"/>
            </a:solidFill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lgerður Freyja Ágústsdóttir" refreshedDate="43564.372999768515" createdVersion="6" refreshedVersion="6" minRefreshableVersion="3" recordCount="155" xr:uid="{6864FC6C-D3C8-4CD3-95C4-9E5D0CED7C8E}">
  <cacheSource type="worksheet">
    <worksheetSource ref="A7:Z162" sheet="Grunntafla"/>
  </cacheSource>
  <cacheFields count="26">
    <cacheField name="Stærð skóla" numFmtId="0">
      <sharedItems count="8">
        <s v="501 &gt;"/>
        <s v="101 - 200"/>
        <s v="401 - 500"/>
        <s v="301 - 400"/>
        <s v="201 - 300"/>
        <s v="51 - 100"/>
        <s v="0 - 20"/>
        <s v="21 - 50"/>
      </sharedItems>
    </cacheField>
    <cacheField name="Sveitarfélag" numFmtId="0">
      <sharedItems count="64">
        <s v="0000 Reykjavíkurborg"/>
        <s v="1000 Kópavogsbær"/>
        <s v="1100 Seltjarnarneskaupstaður"/>
        <s v="1300 Garðabær"/>
        <s v="1400 Hafnarfjarðarkaupstaður"/>
        <s v="1604 Mosfellsbær"/>
        <s v="2000 Reykjanesbær"/>
        <s v="2300 Grindavíkurbær"/>
        <s v="2503 Sandgerðisbær"/>
        <s v="2504 Sveitarfélagið Garður"/>
        <s v="2506 Sveitarfélagið Vogar"/>
        <s v="3000 Akraneskaupstaður"/>
        <s v="3511 Hvalfjarðarsveit"/>
        <s v="3609 Borgarbyggð"/>
        <s v="3709 Grundarfjarðarbær"/>
        <s v="3711 Stykkishólmsbær"/>
        <s v="3713 Eyja- og Miklaholtshreppur"/>
        <s v="3714 Snæfellsbær"/>
        <s v="3811 Dalabyggð"/>
        <s v="4100 Bolungarvíkurkaupstaður"/>
        <s v="4200 Ísafjarðarbær"/>
        <s v="4502 Reykhólahreppur"/>
        <s v="4607 Vesturbyggð"/>
        <s v="4803 Súðavíkurhreppur"/>
        <s v="4901 Árneshreppur"/>
        <s v="4902 Kaldrananeshreppur"/>
        <s v="4911 Strandabyggð"/>
        <s v="5200 Sveitarfélagið Skagafjörður"/>
        <s v="5508 Húnaþing vestra"/>
        <s v="5604 Blönduósbær "/>
        <s v="5609 Sveitarfélagið Skagaströnd"/>
        <s v="5612 Húnavatnshreppur"/>
        <s v="6000 Akureyrarkaupstaður"/>
        <s v="6100 Norðurþing"/>
        <s v="6250 Fjallabyggð"/>
        <s v="6400 Dalvíkurbyggð"/>
        <s v="6513 Eyjafjarðarsveit"/>
        <s v="6515 Hörgársveit"/>
        <s v="6601 Svalbarðsstrandarhreppur"/>
        <s v="6602 Grýtubakkahreppur"/>
        <s v="6607 Skútustaðahreppur"/>
        <s v="6612 Þingeyjarsveit"/>
        <s v="6709 Langanesbyggð"/>
        <s v="7000 Seyðisfjarðarkaupstaður"/>
        <s v="7300 Fjarðabyggð"/>
        <s v="7502 Vopnafjarðarhreppur"/>
        <s v="7509 Borgarfjarðarhreppur"/>
        <s v="7613 Breiðdalshreppur"/>
        <s v="7617 Djúpavogshreppur"/>
        <s v="7620 Fljótsdalshérað"/>
        <s v="7708 Sveitarfélagið Hornafjörður"/>
        <s v="8000 Vestmannaeyjabær"/>
        <s v="8200 Sveitarfélagið Árborg"/>
        <s v="8508 Mýrdalshreppur"/>
        <s v="8509 Skaftárhreppur"/>
        <s v="8613 Rangárþing eystra"/>
        <s v="8614 Rangárþing ytra"/>
        <s v="8710 Hrunamannahreppur"/>
        <s v="8716 Hveragerðisbær"/>
        <s v="8717 Sveitarfélagið Ölfus"/>
        <s v="8719 Grímsnes- og Grafningshreppur"/>
        <s v="8720 Skeiða- og Gnúpverjahreppur"/>
        <s v="8721 Bláskógabyggð"/>
        <s v="8722 Flóahreppur"/>
      </sharedItems>
    </cacheField>
    <cacheField name="Grunnskóli" numFmtId="0">
      <sharedItems count="155">
        <s v="Árbæjarskóli"/>
        <s v="Ártúnsskóli"/>
        <s v="Austurbæjarskóli"/>
        <s v="Breiðagerðisskóli"/>
        <s v="Breiðholtsskóli"/>
        <s v="Dalskóli"/>
        <s v="Fellaskóli (Reykjavík)"/>
        <s v="Foldaskóli"/>
        <s v="Fossvogsskóli"/>
        <s v="Grandaskóli"/>
        <s v="Háaleitisskóli"/>
        <s v="Hagaskóli"/>
        <s v="Hamraskóli"/>
        <s v="Háteigsskóli"/>
        <s v="Hlíðaskóli"/>
        <s v="Hólabrekkuskóli"/>
        <s v="Húsaskóli"/>
        <s v="Ingunnarskóli"/>
        <s v="Kelduskóli"/>
        <s v="Klébergsskóli"/>
        <s v="Langholtsskóli"/>
        <s v="Laugalækjarskóli"/>
        <s v="Laugarnesskóli"/>
        <s v="Melaskóli"/>
        <s v="Norðlingaskóli"/>
        <s v="Ölduselsskóli"/>
        <s v="Réttarholtsskóli"/>
        <s v="Rimaskóli"/>
        <s v="Sæmundarskóli"/>
        <s v="Selásskóli"/>
        <s v="Seljaskóli"/>
        <s v="Vættaskóli"/>
        <s v="Vesturbæjarskóli"/>
        <s v="Vogaskóli"/>
        <s v="Álfhólsskóli"/>
        <s v="Hörðuvallaskóli"/>
        <s v="Kársnesskóli"/>
        <s v="Kópavogsskóli"/>
        <s v="Lindaskóli"/>
        <s v="Salaskóli"/>
        <s v="Smáraskóli"/>
        <s v="Snælandsskóli"/>
        <s v="Vatnsendaskóli"/>
        <s v="Grunnskóli Seltjarnarness"/>
        <s v="Álftanesskóli"/>
        <s v="Alþjóðaskólinn á Íslandi"/>
        <s v="Flataskóli"/>
        <s v="Garðaskóli"/>
        <s v="Hofsstaðaskóli"/>
        <s v="Sjálandsskóli"/>
        <s v="Áslandsskóli"/>
        <s v="Hraunvallaskóli"/>
        <s v="Hvaleyrarskóli"/>
        <s v="Lækjarskóli"/>
        <s v="Öldutúnsskóli"/>
        <s v="Setbergsskóli"/>
        <s v="Skarðshlíðarskóli"/>
        <s v="Víðistaðaskóli"/>
        <s v="Krikaskóli"/>
        <s v="Lágafellsskóli"/>
        <s v="Varmárskóli"/>
        <s v="Akurskóli"/>
        <s v="Háaleitisskóli (Reykjanesbæ)"/>
        <s v="Heiðarskóli (Reykjanesbæ)"/>
        <s v="Holtaskóli"/>
        <s v="Myllubakkaskóli"/>
        <s v="Njarðvíkurskóli"/>
        <s v="Grunnskóli Grindavíkur"/>
        <s v="Grunnskólinn í Sandgerði"/>
        <s v="Gerðaskóli"/>
        <s v="Stóru-Vogaskóli"/>
        <s v="Brekkubæjarskóli"/>
        <s v="Grundaskóli"/>
        <s v="Heiðarskóli (Leirársveit)"/>
        <s v="Grunnskóli Borgarfjarðar"/>
        <s v="Grunnskólinn í Borgarnesi"/>
        <s v="Grunnskóli Grundarfjarðar"/>
        <s v="Grunnskólinn í Stykkishólmi"/>
        <s v="Laugargerðisskóli"/>
        <s v="Grunnskóli Snæfellsbæjar"/>
        <s v="Auðarskóli"/>
        <s v="Grunnskóli Bolungarvíkur"/>
        <s v="Grunnskóli Önundarfjarðar"/>
        <s v="Grunnskólinn á Ísafirði"/>
        <s v="Grunnskólinn Suðureyri/Suðureyrarskóli"/>
        <s v="Grunnskólinn Þingeyri"/>
        <s v="Reykhólaskóli"/>
        <s v="Bíldudalsskóli"/>
        <s v="Patreksskóli"/>
        <s v="Súðavíkurskóli"/>
        <s v="Finnbogastaðaskóli"/>
        <s v="Grunnskólinn á Drangsnesi"/>
        <s v="Grunnskólinn á Hólmavík"/>
        <s v="Árskóli"/>
        <s v="Grunnskólinn austan Vatna"/>
        <s v="Varmahlíðarskóli"/>
        <s v="Grunnskóli Húnaþings vestra"/>
        <s v="Grunnskólinn á Blönduósi/Blönduskóli"/>
        <s v="Höfðaskóli"/>
        <s v="Húnavallaskóli"/>
        <s v="Brekkuskóli"/>
        <s v="Giljaskóli"/>
        <s v="Glerárskóli"/>
        <s v="Grunnskólinn í Grímsey/Grímseyjarskóli"/>
        <s v="Grunnskólinn í Hrísey/Hríseyjarskóli"/>
        <s v="Lundarskóli"/>
        <s v="Naustaskóli"/>
        <s v="Oddeyrarskóli"/>
        <s v="Síðuskóli"/>
        <s v="Borgarhólsskóli"/>
        <s v="Grunnskólinn á Raufarhöfn"/>
        <s v="Öxarfjarðarskóli"/>
        <s v="Grunnskóli Fjallabyggðar"/>
        <s v="Árskógarskóli"/>
        <s v="Dalvíkurskóli"/>
        <s v="Hrafnagilsskóli"/>
        <s v="Þelamerkurskóli"/>
        <s v="Valsárskóli"/>
        <s v="Grenivíkurskóli"/>
        <s v="Reykjahlíðarskóli"/>
        <s v="Stórutjarnaskóli"/>
        <s v="Þingeyjarskóli"/>
        <s v="Grunnskólinn á Þórshöfn"/>
        <s v="Seyðisfjarðarskóli"/>
        <s v="Grunnskóli Fáskrúðsfjarðar"/>
        <s v="Grunnskóli Reyðarfjarðar"/>
        <s v="Grunnskólinn á Eskifirði"/>
        <s v="Grunnskólinn á Stöðvarfirði"/>
        <s v="Nesskóli"/>
        <s v="Vopnafjarðarskóli"/>
        <s v="Grunnskóli Borgarfjarðar eystri"/>
        <s v="Grunnskólinn í Breiðdalshreppi"/>
        <s v="Grunnskóli Djúpavogs/Djúpavogsskóli"/>
        <s v="Brúarásskóli"/>
        <s v="Fellaskóli (Fellabæ)"/>
        <s v="Grunnskólinn Egilsstöðum og Eiðum/Egilsstaðaskóli"/>
        <s v="Grunnskóli Hornafjarðar"/>
        <s v="Grunnskólinn í Hofgarði"/>
        <s v="Grunnskóli Vestmannaeyja"/>
        <s v="Barnaskólinn á Eyrarbakka og Stokkseyri"/>
        <s v="Sunnulækjarskóli"/>
        <s v="Vallaskóli"/>
        <s v="Grunnskóli Mýrdalshrepps/Víkurskóli"/>
        <s v="Kirkjubæjarskóli"/>
        <s v="Hvolsskóli"/>
        <s v="Grunnskólinn á Hellu"/>
        <s v="Laugalandsskóli í Holtum"/>
        <s v="Flúðaskóli"/>
        <s v="Grunnskólinn í Hveragerði"/>
        <s v="Grunnskólinn í Þorlákshöfn"/>
        <s v="Kerhólsskóli"/>
        <s v="Þjórsárskóli"/>
        <s v="Bláskógaskóli - Laugarvatni"/>
        <s v="Bláskógaskóli - Reykholti"/>
        <s v="Flóaskóli"/>
      </sharedItems>
    </cacheField>
    <cacheField name="Fjöldi nemenda" numFmtId="0">
      <sharedItems containsSemiMixedTypes="0" containsString="0" containsNumber="1" containsInteger="1" minValue="2" maxValue="903"/>
    </cacheField>
    <cacheField name="Skólastjóri" numFmtId="0">
      <sharedItems containsSemiMixedTypes="0" containsString="0" containsNumber="1" minValue="0.5" maxValue="2"/>
    </cacheField>
    <cacheField name="Aðstoðar-_x000a_skólastjóri" numFmtId="0">
      <sharedItems containsSemiMixedTypes="0" containsString="0" containsNumber="1" minValue="0" maxValue="2"/>
    </cacheField>
    <cacheField name="Kennarar" numFmtId="0">
      <sharedItems containsSemiMixedTypes="0" containsString="0" containsNumber="1" minValue="1" maxValue="64.900000000000006"/>
    </cacheField>
    <cacheField name="Deildarstjórar" numFmtId="0">
      <sharedItems containsSemiMixedTypes="0" containsString="0" containsNumber="1" minValue="0" maxValue="7"/>
    </cacheField>
    <cacheField name="Sér-_x000a_kennarar" numFmtId="0">
      <sharedItems containsSemiMixedTypes="0" containsString="0" containsNumber="1" minValue="0" maxValue="19.100000000000001"/>
    </cacheField>
    <cacheField name="Stg. Kenn. með réttindi" numFmtId="0">
      <sharedItems containsSemiMixedTypes="0" containsString="0" containsNumber="1" minValue="0.8" maxValue="81.599999999999994"/>
    </cacheField>
    <cacheField name="Stg. Kenn. án réttinda" numFmtId="0">
      <sharedItems containsSemiMixedTypes="0" containsString="0" containsNumber="1" minValue="0" maxValue="19.600000000000001"/>
    </cacheField>
    <cacheField name="Stg. alls við kennslu" numFmtId="0">
      <sharedItems containsSemiMixedTypes="0" containsString="0" containsNumber="1" minValue="1.8" maxValue="81.8"/>
    </cacheField>
    <cacheField name="% grunnskólakennara" numFmtId="164">
      <sharedItems containsSemiMixedTypes="0" containsString="0" containsNumber="1" minValue="0.42499999999999999" maxValue="1"/>
    </cacheField>
    <cacheField name="Aðrir starfsmenn" numFmtId="0">
      <sharedItems containsSemiMixedTypes="0" containsString="0" containsNumber="1" minValue="0" maxValue="43.2"/>
    </cacheField>
    <cacheField name="Stöðugildi alls" numFmtId="0">
      <sharedItems containsSemiMixedTypes="0" containsString="0" containsNumber="1" minValue="2.3000000000000003" maxValue="124.8"/>
    </cacheField>
    <cacheField name="Nem/stg kennara*" numFmtId="165">
      <sharedItems containsSemiMixedTypes="0" containsString="0" containsNumber="1" minValue="2" maxValue="17.850162866449512"/>
    </cacheField>
    <cacheField name="Tekjur" numFmtId="3">
      <sharedItems containsString="0" containsBlank="1" containsNumber="1" minValue="-101004.32" maxValue="-9.8949999999999996"/>
    </cacheField>
    <cacheField name="Laun og launatengd gjöld" numFmtId="3">
      <sharedItems containsString="0" containsBlank="1" containsNumber="1" minValue="21565" maxValue="941892.83400000003"/>
    </cacheField>
    <cacheField name="Annar rekstrarkostnaður (meðtalin innri leiga og skólaakstur)" numFmtId="3">
      <sharedItems containsString="0" containsBlank="1" containsNumber="1" minValue="7590.93" maxValue="443361.62199999997"/>
    </cacheField>
    <cacheField name=" 3410 Innri húsaleiga (Eignasjóður)" numFmtId="3">
      <sharedItems containsString="0" containsBlank="1" containsNumber="1" minValue="0" maxValue="328446.28000000003"/>
    </cacheField>
    <cacheField name="3130 Skólaakstur" numFmtId="3">
      <sharedItems containsString="0" containsBlank="1" containsNumber="1" minValue="0" maxValue="67437.945999999996"/>
    </cacheField>
    <cacheField name="Gjöld" numFmtId="3">
      <sharedItems containsString="0" containsBlank="1" containsNumber="1" minValue="30940" maxValue="1385254.456"/>
    </cacheField>
    <cacheField name=" Nettó" numFmtId="3">
      <sharedItems containsString="0" containsBlank="1" containsNumber="1" minValue="24691" maxValue="1290003.5120000001"/>
    </cacheField>
    <cacheField name="Brúttó rekstrarkostn (mínus innri leiga og skólaakstur)/nem" numFmtId="3">
      <sharedItems containsSemiMixedTypes="0" containsString="0" containsNumber="1" minValue="0" maxValue="16354.5"/>
    </cacheField>
    <cacheField name="Nettó rekstrarkostn (mínus innri leiga og skólaakstur/nem" numFmtId="3">
      <sharedItems containsSemiMixedTypes="0" containsString="0" containsNumber="1" minValue="0" maxValue="16238.5"/>
    </cacheField>
    <cacheField name="Launakostn/_x000a_nem" numFmtId="3">
      <sharedItems containsSemiMixedTypes="0" containsString="0" containsNumber="1" minValue="0" maxValue="12001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5">
  <r>
    <x v="0"/>
    <x v="0"/>
    <x v="0"/>
    <n v="640"/>
    <n v="1"/>
    <n v="2"/>
    <n v="46.3"/>
    <n v="2"/>
    <n v="5.0999999999999996"/>
    <n v="52"/>
    <n v="4.3"/>
    <n v="56.3"/>
    <n v="0.92362344582593259"/>
    <n v="29.9"/>
    <n v="86.199999999999989"/>
    <n v="13.250517598343686"/>
    <n v="-55800.639000000003"/>
    <n v="640244.26500000001"/>
    <n v="353201.397"/>
    <n v="248967.02600000001"/>
    <n v="0"/>
    <n v="993445.66200000001"/>
    <n v="937645.02300000004"/>
    <n v="1163.24786875"/>
    <n v="1076.0593703125001"/>
    <n v="1000.3816640625"/>
  </r>
  <r>
    <x v="1"/>
    <x v="0"/>
    <x v="1"/>
    <n v="189"/>
    <n v="0.8"/>
    <n v="2"/>
    <n v="14.2"/>
    <n v="1"/>
    <n v="1"/>
    <n v="16.399999999999999"/>
    <n v="2.6"/>
    <n v="18.899999999999999"/>
    <n v="0.86772486772486768"/>
    <n v="20.100000000000001"/>
    <n v="39.1"/>
    <n v="12.434210526315789"/>
    <n v="-18434.171999999999"/>
    <n v="248040.54199999999"/>
    <n v="81580.630999999994"/>
    <n v="44010.531999999999"/>
    <n v="0"/>
    <n v="329621.17300000001"/>
    <n v="311187.00099999999"/>
    <n v="1511.1674126984128"/>
    <n v="1413.632111111111"/>
    <n v="1312.38382010582"/>
  </r>
  <r>
    <x v="2"/>
    <x v="0"/>
    <x v="2"/>
    <n v="413"/>
    <n v="1"/>
    <n v="1"/>
    <n v="31.4"/>
    <n v="1.9"/>
    <n v="7.1"/>
    <n v="41.6"/>
    <n v="0.9"/>
    <n v="42.4"/>
    <n v="0.98113207547169823"/>
    <n v="18.399999999999999"/>
    <n v="60.9"/>
    <n v="12.402402402402403"/>
    <n v="-31283.726999999999"/>
    <n v="492959.71500000003"/>
    <n v="272704.86900000001"/>
    <n v="198453.63699999999"/>
    <n v="0"/>
    <n v="765664.58400000003"/>
    <n v="734380.85699999996"/>
    <n v="1373.392123486683"/>
    <n v="1297.6446004842614"/>
    <n v="1193.6070581113802"/>
  </r>
  <r>
    <x v="3"/>
    <x v="0"/>
    <x v="3"/>
    <n v="378"/>
    <n v="1"/>
    <n v="1"/>
    <n v="30.7"/>
    <n v="1"/>
    <n v="1.3"/>
    <n v="35"/>
    <n v="0"/>
    <n v="35"/>
    <n v="1"/>
    <n v="12.6"/>
    <n v="47.6"/>
    <n v="11.92429022082019"/>
    <n v="-37658.444000000003"/>
    <n v="397342.11599999998"/>
    <n v="224099.826"/>
    <n v="161872.21100000001"/>
    <n v="0"/>
    <n v="621441.94200000004"/>
    <n v="583783.49800000002"/>
    <n v="1215.7929391534392"/>
    <n v="1116.167425925926"/>
    <n v="1051.1696190476191"/>
  </r>
  <r>
    <x v="3"/>
    <x v="0"/>
    <x v="4"/>
    <n v="386"/>
    <n v="1"/>
    <n v="1"/>
    <n v="34.200000000000003"/>
    <n v="4.0999999999999996"/>
    <n v="3.8"/>
    <n v="36.299999999999997"/>
    <n v="7.8"/>
    <n v="44.1"/>
    <n v="0.82312925170068019"/>
    <n v="17.600000000000001"/>
    <n v="61.699999999999996"/>
    <n v="10.078328981723237"/>
    <n v="-40670.841"/>
    <n v="507275.90299999999"/>
    <n v="291911.859"/>
    <n v="188487.875"/>
    <n v="0"/>
    <n v="799187.76199999999"/>
    <n v="758516.92099999997"/>
    <n v="1582.1240595854922"/>
    <n v="1476.7591865284974"/>
    <n v="1314.1862772020725"/>
  </r>
  <r>
    <x v="4"/>
    <x v="0"/>
    <x v="5"/>
    <n v="236"/>
    <n v="0.5"/>
    <n v="1"/>
    <n v="20"/>
    <n v="0"/>
    <n v="1.8"/>
    <n v="21.2"/>
    <n v="2.1"/>
    <n v="23.3"/>
    <n v="0.90987124463519309"/>
    <n v="12.6"/>
    <n v="35.9"/>
    <n v="11.8"/>
    <n v="-12923.054"/>
    <n v="315911.315"/>
    <n v="141365.307"/>
    <n v="86487.676000000007"/>
    <n v="0"/>
    <n v="457276.62199999997"/>
    <n v="444353.56800000003"/>
    <n v="1571.1396016949152"/>
    <n v="1516.3808983050847"/>
    <n v="1338.6072669491525"/>
  </r>
  <r>
    <x v="3"/>
    <x v="0"/>
    <x v="6"/>
    <n v="350"/>
    <n v="1"/>
    <n v="1"/>
    <n v="30.8"/>
    <n v="2"/>
    <n v="5.2"/>
    <n v="36.799999999999997"/>
    <n v="3.1"/>
    <n v="39.9"/>
    <n v="0.92230576441102752"/>
    <n v="30.8"/>
    <n v="70.7"/>
    <n v="10.670731707317074"/>
    <n v="-53286.241000000002"/>
    <n v="538356.40300000005"/>
    <n v="266870.56599999999"/>
    <n v="197046.66800000001"/>
    <n v="0"/>
    <n v="805226.96900000004"/>
    <n v="751940.728"/>
    <n v="1737.6580028571427"/>
    <n v="1585.4116000000001"/>
    <n v="1538.1611514285717"/>
  </r>
  <r>
    <x v="0"/>
    <x v="0"/>
    <x v="7"/>
    <n v="501"/>
    <n v="1"/>
    <n v="1"/>
    <n v="39.200000000000003"/>
    <n v="2"/>
    <n v="10"/>
    <n v="48.1"/>
    <n v="5.0999999999999996"/>
    <n v="53.1"/>
    <n v="0.90583804143126179"/>
    <n v="23.2"/>
    <n v="76.400000000000006"/>
    <n v="12.160194174757281"/>
    <n v="-36480.875999999997"/>
    <n v="616292.13600000006"/>
    <n v="298508.57299999997"/>
    <n v="218230.56400000001"/>
    <n v="0"/>
    <n v="914800.70900000003"/>
    <n v="878319.83299999998"/>
    <n v="1390.3595708582834"/>
    <n v="1317.5434510978043"/>
    <n v="1230.124023952096"/>
  </r>
  <r>
    <x v="3"/>
    <x v="0"/>
    <x v="8"/>
    <n v="373"/>
    <n v="1"/>
    <n v="1"/>
    <n v="24.8"/>
    <n v="4.0999999999999996"/>
    <n v="1.8"/>
    <n v="30.6"/>
    <n v="2.1"/>
    <n v="32.700000000000003"/>
    <n v="0.93577981651376141"/>
    <n v="9.6"/>
    <n v="42.300000000000004"/>
    <n v="12.906574394463668"/>
    <n v="-29961.786"/>
    <n v="360826.72100000002"/>
    <n v="166752.31"/>
    <n v="103467.689"/>
    <n v="0"/>
    <n v="527579.03099999996"/>
    <n v="497617.245"/>
    <n v="1137.0277265415548"/>
    <n v="1056.7012225201072"/>
    <n v="967.36386327077753"/>
  </r>
  <r>
    <x v="3"/>
    <x v="0"/>
    <x v="9"/>
    <n v="335"/>
    <n v="1"/>
    <n v="1"/>
    <n v="23.7"/>
    <n v="2"/>
    <n v="2.4"/>
    <n v="30.1"/>
    <n v="0"/>
    <n v="30.1"/>
    <n v="1"/>
    <n v="17.2"/>
    <n v="47.3"/>
    <n v="13.035019455252918"/>
    <n v="-31828.754000000001"/>
    <n v="361654.46500000003"/>
    <n v="181692.93100000001"/>
    <n v="125487.322"/>
    <n v="0"/>
    <n v="543347.39599999995"/>
    <n v="511518.64199999999"/>
    <n v="1247.3435044776118"/>
    <n v="1152.3322985074626"/>
    <n v="1079.5655671641791"/>
  </r>
  <r>
    <x v="0"/>
    <x v="0"/>
    <x v="10"/>
    <n v="543"/>
    <n v="1"/>
    <n v="2"/>
    <n v="47.4"/>
    <n v="3.5"/>
    <n v="0.5"/>
    <n v="54.3"/>
    <n v="0"/>
    <n v="54.4"/>
    <n v="0.99816176470588236"/>
    <n v="28"/>
    <n v="82.3"/>
    <n v="10.667976424361493"/>
    <n v="-43800.050999999999"/>
    <n v="669881.36100000003"/>
    <n v="344264.71299999999"/>
    <n v="240814.60399999999"/>
    <n v="0"/>
    <n v="1014146.074"/>
    <n v="970346.02300000004"/>
    <n v="1424.1831860036832"/>
    <n v="1343.5201086556169"/>
    <n v="1233.6673314917127"/>
  </r>
  <r>
    <x v="0"/>
    <x v="0"/>
    <x v="11"/>
    <n v="548"/>
    <n v="1"/>
    <n v="1"/>
    <n v="28.7"/>
    <n v="2"/>
    <n v="2.7"/>
    <n v="35.4"/>
    <n v="0"/>
    <n v="35.4"/>
    <n v="1"/>
    <n v="21"/>
    <n v="56.4"/>
    <n v="17.850162866449512"/>
    <n v="-51673.277999999998"/>
    <n v="525046.54099999997"/>
    <n v="271503.89299999998"/>
    <n v="177190.69500000001"/>
    <n v="0"/>
    <n v="796550.43400000001"/>
    <n v="744877.15599999996"/>
    <n v="1130.2185018248176"/>
    <n v="1035.9241989051093"/>
    <n v="958.11412591240867"/>
  </r>
  <r>
    <x v="1"/>
    <x v="0"/>
    <x v="12"/>
    <n v="153"/>
    <n v="1"/>
    <n v="1"/>
    <n v="14.2"/>
    <n v="2"/>
    <n v="1"/>
    <n v="19.2"/>
    <n v="0"/>
    <n v="19.2"/>
    <n v="1"/>
    <n v="8.8000000000000007"/>
    <n v="28"/>
    <n v="9.4444444444444446"/>
    <n v="-22552.347000000002"/>
    <n v="213862.84099999999"/>
    <n v="175923.73499999999"/>
    <n v="134247.125"/>
    <n v="0"/>
    <n v="389786.576"/>
    <n v="367234.22899999999"/>
    <n v="1670.1924901960783"/>
    <n v="1522.7915294117647"/>
    <n v="1397.7963464052286"/>
  </r>
  <r>
    <x v="2"/>
    <x v="0"/>
    <x v="13"/>
    <n v="450"/>
    <n v="1"/>
    <n v="1"/>
    <n v="29.1"/>
    <n v="5.3"/>
    <n v="1.8"/>
    <n v="38.200000000000003"/>
    <n v="0"/>
    <n v="38.200000000000003"/>
    <n v="1"/>
    <n v="18.100000000000001"/>
    <n v="56.300000000000004"/>
    <n v="13.08139534883721"/>
    <n v="-43043.243999999999"/>
    <n v="459350.99900000001"/>
    <n v="192033.924"/>
    <n v="121939.16"/>
    <n v="0"/>
    <n v="651384.92299999995"/>
    <n v="608341.679"/>
    <n v="1176.5461399999999"/>
    <n v="1080.8944866666666"/>
    <n v="1020.7799977777778"/>
  </r>
  <r>
    <x v="2"/>
    <x v="0"/>
    <x v="14"/>
    <n v="469"/>
    <n v="1"/>
    <n v="1"/>
    <n v="38.6"/>
    <n v="3"/>
    <n v="12.8"/>
    <n v="55.3"/>
    <n v="1"/>
    <n v="56.4"/>
    <n v="0.98049645390070916"/>
    <n v="19.7"/>
    <n v="76"/>
    <n v="11.274038461538462"/>
    <n v="-49018.607000000004"/>
    <n v="633113.30200000003"/>
    <n v="284668.87400000001"/>
    <n v="211718.05600000001"/>
    <n v="0"/>
    <n v="917782.17599999998"/>
    <n v="868763.56900000002"/>
    <n v="1505.4672068230277"/>
    <n v="1400.949921108742"/>
    <n v="1349.9217526652453"/>
  </r>
  <r>
    <x v="0"/>
    <x v="0"/>
    <x v="15"/>
    <n v="502"/>
    <n v="1"/>
    <n v="1"/>
    <n v="33.1"/>
    <n v="2.6"/>
    <n v="5.2"/>
    <n v="39.1"/>
    <n v="3.8"/>
    <n v="42.9"/>
    <n v="0.91142191142191153"/>
    <n v="20.9"/>
    <n v="63.8"/>
    <n v="14.061624649859942"/>
    <n v="-33010.398000000001"/>
    <n v="512544.01799999998"/>
    <n v="278566.58299999998"/>
    <n v="185827.37899999999"/>
    <n v="0"/>
    <n v="791110.60100000002"/>
    <n v="758100.20299999998"/>
    <n v="1205.743470119522"/>
    <n v="1139.9857051792828"/>
    <n v="1021.0040199203187"/>
  </r>
  <r>
    <x v="1"/>
    <x v="0"/>
    <x v="16"/>
    <n v="166"/>
    <n v="1"/>
    <n v="1"/>
    <n v="14.7"/>
    <n v="1"/>
    <n v="0"/>
    <n v="17.7"/>
    <n v="0"/>
    <n v="17.7"/>
    <n v="1"/>
    <n v="10"/>
    <n v="27.7"/>
    <n v="10.573248407643312"/>
    <n v="-19601.881000000001"/>
    <n v="228011.24799999999"/>
    <n v="179724.28400000001"/>
    <n v="140931.40299999999"/>
    <n v="0"/>
    <n v="407735.53200000001"/>
    <n v="388133.65100000001"/>
    <n v="1607.2537891566267"/>
    <n v="1489.170168674699"/>
    <n v="1373.5617349397589"/>
  </r>
  <r>
    <x v="3"/>
    <x v="0"/>
    <x v="17"/>
    <n v="391"/>
    <n v="1"/>
    <n v="1"/>
    <n v="26.7"/>
    <n v="3"/>
    <n v="1"/>
    <n v="31.8"/>
    <n v="0.9"/>
    <n v="32.700000000000003"/>
    <n v="0.97247706422018343"/>
    <n v="21.6"/>
    <n v="54.300000000000004"/>
    <n v="13.164983164983166"/>
    <n v="-43352.906000000003"/>
    <n v="442993.36"/>
    <n v="255079.144"/>
    <n v="178139.92199999999"/>
    <n v="0"/>
    <n v="698072.50399999996"/>
    <n v="654719.598"/>
    <n v="1329.7508491048591"/>
    <n v="1218.8738516624039"/>
    <n v="1132.9753452685422"/>
  </r>
  <r>
    <x v="3"/>
    <x v="0"/>
    <x v="18"/>
    <n v="367"/>
    <n v="1"/>
    <n v="2"/>
    <n v="31.8"/>
    <n v="2"/>
    <n v="1.4"/>
    <n v="38.200000000000003"/>
    <n v="0"/>
    <n v="38.200000000000003"/>
    <n v="1"/>
    <n v="12.4"/>
    <n v="50.6"/>
    <n v="10.857988165680474"/>
    <n v="-32120.026000000002"/>
    <n v="476411.59399999998"/>
    <n v="296329.76699999999"/>
    <n v="216303.10399999999"/>
    <n v="0"/>
    <n v="772741.36100000003"/>
    <n v="740621.33499999996"/>
    <n v="1516.1805367847412"/>
    <n v="1428.6600299727518"/>
    <n v="1298.124234332425"/>
  </r>
  <r>
    <x v="1"/>
    <x v="0"/>
    <x v="19"/>
    <n v="122"/>
    <n v="1"/>
    <n v="0"/>
    <n v="10.5"/>
    <n v="2"/>
    <n v="1.5"/>
    <n v="13.5"/>
    <n v="1.5"/>
    <n v="15"/>
    <n v="0.9"/>
    <n v="13.8"/>
    <n v="28.8"/>
    <n v="9.76"/>
    <n v="-15774.517"/>
    <n v="226848.65"/>
    <n v="158089.38099999999"/>
    <n v="114706.478"/>
    <n v="0"/>
    <n v="384938.03100000002"/>
    <n v="369163.51400000002"/>
    <n v="2215.012729508197"/>
    <n v="2085.7134098360657"/>
    <n v="1859.4151639344261"/>
  </r>
  <r>
    <x v="0"/>
    <x v="0"/>
    <x v="20"/>
    <n v="640"/>
    <n v="1"/>
    <n v="1"/>
    <n v="47.1"/>
    <n v="4.8"/>
    <n v="11.4"/>
    <n v="62.6"/>
    <n v="2.6"/>
    <n v="65.400000000000006"/>
    <n v="0.95718654434250761"/>
    <n v="28"/>
    <n v="93.2"/>
    <n v="12.331406551059731"/>
    <n v="-59731.758999999998"/>
    <n v="745929.679"/>
    <n v="345651.13500000001"/>
    <n v="252613.91"/>
    <n v="0"/>
    <n v="1091580.814"/>
    <n v="1031849.0550000001"/>
    <n v="1310.8857874999999"/>
    <n v="1217.5549140625001"/>
    <n v="1165.5151234375001"/>
  </r>
  <r>
    <x v="3"/>
    <x v="0"/>
    <x v="21"/>
    <n v="312"/>
    <n v="1"/>
    <n v="1"/>
    <n v="25.1"/>
    <n v="2.8"/>
    <n v="3"/>
    <n v="32.799999999999997"/>
    <n v="0"/>
    <n v="32.9"/>
    <n v="0.99696048632218837"/>
    <n v="10.8"/>
    <n v="43.599999999999994"/>
    <n v="11.18279569892473"/>
    <n v="-36848.627999999997"/>
    <n v="383564.386"/>
    <n v="214361.31200000001"/>
    <n v="152987.24799999999"/>
    <n v="0"/>
    <n v="597925.69799999997"/>
    <n v="561077.06999999995"/>
    <n v="1426.0847756410255"/>
    <n v="1307.9801987179485"/>
    <n v="1229.3730320512821"/>
  </r>
  <r>
    <x v="0"/>
    <x v="0"/>
    <x v="22"/>
    <n v="508"/>
    <n v="1"/>
    <n v="1"/>
    <n v="41.6"/>
    <n v="1.5"/>
    <n v="4.0999999999999996"/>
    <n v="49.2"/>
    <n v="0"/>
    <n v="49.2"/>
    <n v="1"/>
    <n v="22.3"/>
    <n v="71.5"/>
    <n v="11.786542923433874"/>
    <n v="-54646.398000000001"/>
    <n v="524301.80900000001"/>
    <n v="287982.478"/>
    <n v="191632.304"/>
    <n v="0"/>
    <n v="812284.28700000001"/>
    <n v="757637.88899999997"/>
    <n v="1221.7558720472441"/>
    <n v="1114.1842224409447"/>
    <n v="1032.0901751968504"/>
  </r>
  <r>
    <x v="0"/>
    <x v="0"/>
    <x v="23"/>
    <n v="628"/>
    <n v="1"/>
    <n v="1"/>
    <n v="47.6"/>
    <n v="4.0999999999999996"/>
    <n v="3"/>
    <n v="53.4"/>
    <n v="3.2"/>
    <n v="56.8"/>
    <n v="0.9401408450704225"/>
    <n v="14"/>
    <n v="70.599999999999994"/>
    <n v="12.147001934235977"/>
    <n v="-57906.44"/>
    <n v="666574.49199999997"/>
    <n v="251166.139"/>
    <n v="158755.79999999999"/>
    <n v="0"/>
    <n v="917740.63100000005"/>
    <n v="859834.19099999999"/>
    <n v="1208.5745716560509"/>
    <n v="1116.3668646496817"/>
    <n v="1061.4243503184714"/>
  </r>
  <r>
    <x v="0"/>
    <x v="0"/>
    <x v="24"/>
    <n v="594"/>
    <n v="1"/>
    <n v="2"/>
    <n v="46.4"/>
    <n v="1"/>
    <n v="4.9000000000000004"/>
    <n v="55.2"/>
    <n v="0"/>
    <n v="55.3"/>
    <n v="0.9981916817359856"/>
    <n v="33.799999999999997"/>
    <n v="89"/>
    <n v="12.531645569620254"/>
    <n v="-49729.275000000001"/>
    <n v="656831.00199999998"/>
    <n v="427453.95600000001"/>
    <n v="328446.28000000003"/>
    <n v="0"/>
    <n v="1084284.9580000001"/>
    <n v="1034555.683"/>
    <n v="1272.4556868686871"/>
    <n v="1188.7363686868687"/>
    <n v="1105.7760976430975"/>
  </r>
  <r>
    <x v="2"/>
    <x v="0"/>
    <x v="25"/>
    <n v="462"/>
    <n v="1"/>
    <n v="2"/>
    <n v="35.5"/>
    <n v="1"/>
    <n v="5.5"/>
    <n v="41.1"/>
    <n v="3.9"/>
    <n v="45"/>
    <n v="0.91333333333333333"/>
    <n v="22.7"/>
    <n v="67.7"/>
    <n v="12.657534246575343"/>
    <n v="-43639.591999999997"/>
    <n v="550736.69999999995"/>
    <n v="316587.565"/>
    <n v="232537.95800000001"/>
    <n v="0"/>
    <n v="867324.26500000001"/>
    <n v="823684.67299999995"/>
    <n v="1373.9963354978356"/>
    <n v="1279.538344155844"/>
    <n v="1192.0707792207791"/>
  </r>
  <r>
    <x v="3"/>
    <x v="0"/>
    <x v="26"/>
    <n v="399"/>
    <n v="1"/>
    <n v="1"/>
    <n v="24.3"/>
    <n v="1"/>
    <n v="3"/>
    <n v="30"/>
    <n v="0.2"/>
    <n v="30.3"/>
    <n v="0.99009900990099009"/>
    <n v="11.1"/>
    <n v="41.3"/>
    <n v="15.770750988142293"/>
    <n v="-35801.152999999998"/>
    <n v="383790.64799999999"/>
    <n v="212085.519"/>
    <n v="143646.571"/>
    <n v="0"/>
    <n v="595876.16700000002"/>
    <n v="560075.01399999997"/>
    <n v="1133.4075087719298"/>
    <n v="1043.6803082706765"/>
    <n v="961.88132330827068"/>
  </r>
  <r>
    <x v="0"/>
    <x v="0"/>
    <x v="27"/>
    <n v="507"/>
    <n v="1"/>
    <n v="1"/>
    <n v="36.799999999999997"/>
    <n v="3"/>
    <n v="4.0999999999999996"/>
    <n v="44.1"/>
    <n v="1.8"/>
    <n v="45.9"/>
    <n v="0.96078431372549022"/>
    <n v="18.600000000000001"/>
    <n v="64.5"/>
    <n v="12.738693467336685"/>
    <n v="-39027.027000000002"/>
    <n v="586171.28899999999"/>
    <n v="287696.74900000001"/>
    <n v="215032.701"/>
    <n v="0"/>
    <n v="873868.03799999994"/>
    <n v="834841.01100000006"/>
    <n v="1299.4779822485207"/>
    <n v="1222.5015976331363"/>
    <n v="1156.1563885601577"/>
  </r>
  <r>
    <x v="2"/>
    <x v="0"/>
    <x v="28"/>
    <n v="462"/>
    <n v="1"/>
    <n v="2"/>
    <n v="31.3"/>
    <n v="3"/>
    <n v="1.6"/>
    <n v="38.799999999999997"/>
    <n v="0"/>
    <n v="38.9"/>
    <n v="0.99742930591259638"/>
    <n v="29.8"/>
    <n v="68.599999999999994"/>
    <n v="13.469387755102042"/>
    <n v="-46767.315999999999"/>
    <n v="507897.24900000001"/>
    <n v="356296.85399999999"/>
    <n v="273179.56099999999"/>
    <n v="0"/>
    <n v="864194.103"/>
    <n v="817426.78700000001"/>
    <n v="1279.2522554112554"/>
    <n v="1178.0242987012987"/>
    <n v="1099.3446948051949"/>
  </r>
  <r>
    <x v="4"/>
    <x v="0"/>
    <x v="29"/>
    <n v="228"/>
    <n v="1"/>
    <n v="1"/>
    <n v="18.5"/>
    <n v="1.1000000000000001"/>
    <n v="1"/>
    <n v="19.5"/>
    <n v="3.1"/>
    <n v="22.6"/>
    <n v="0.86283185840707954"/>
    <n v="11.1"/>
    <n v="33.700000000000003"/>
    <n v="11.63265306122449"/>
    <n v="-25075.094000000001"/>
    <n v="287453.54399999999"/>
    <n v="187952.33600000001"/>
    <n v="141000.201"/>
    <n v="0"/>
    <n v="475405.88"/>
    <n v="450330.78600000002"/>
    <n v="1466.6915745614035"/>
    <n v="1356.7130921052633"/>
    <n v="1260.7611578947369"/>
  </r>
  <r>
    <x v="0"/>
    <x v="0"/>
    <x v="30"/>
    <n v="642"/>
    <n v="1"/>
    <n v="2"/>
    <n v="48.2"/>
    <n v="1.7"/>
    <n v="8.5"/>
    <n v="59.1"/>
    <n v="2.2000000000000002"/>
    <n v="61.4"/>
    <n v="0.96254071661237794"/>
    <n v="25.4"/>
    <n v="86.7"/>
    <n v="12.865731462925851"/>
    <n v="-51054.264000000003"/>
    <n v="701671.12800000003"/>
    <n v="255470.90299999999"/>
    <n v="160413.005"/>
    <n v="0"/>
    <n v="957142.03099999996"/>
    <n v="906087.76699999999"/>
    <n v="1241.0109439252335"/>
    <n v="1161.487168224299"/>
    <n v="1092.9456822429906"/>
  </r>
  <r>
    <x v="2"/>
    <x v="0"/>
    <x v="31"/>
    <n v="473"/>
    <n v="2"/>
    <n v="2"/>
    <n v="41.7"/>
    <n v="2"/>
    <n v="3.7"/>
    <n v="48.3"/>
    <n v="3"/>
    <n v="51.4"/>
    <n v="0.93968871595330739"/>
    <n v="8.6999999999999993"/>
    <n v="60"/>
    <n v="10.823798627002288"/>
    <n v="-47756.192999999999"/>
    <n v="594699.527"/>
    <n v="371739.16100000002"/>
    <n v="288389.63400000002"/>
    <n v="0"/>
    <n v="966438.68799999997"/>
    <n v="918682.495"/>
    <n v="1433.507513742072"/>
    <n v="1332.5430465116281"/>
    <n v="1257.2928689217758"/>
  </r>
  <r>
    <x v="3"/>
    <x v="0"/>
    <x v="32"/>
    <n v="350"/>
    <n v="1"/>
    <n v="1"/>
    <n v="23.8"/>
    <n v="3"/>
    <n v="2"/>
    <n v="30.5"/>
    <n v="0.3"/>
    <n v="30.8"/>
    <n v="0.99025974025974028"/>
    <n v="14.2"/>
    <n v="45"/>
    <n v="13.059701492537313"/>
    <n v="-32306.815999999999"/>
    <n v="387683.21500000003"/>
    <n v="201586.94399999999"/>
    <n v="134979.334"/>
    <n v="0"/>
    <n v="589270.15899999999"/>
    <n v="556963.34299999999"/>
    <n v="1297.9737857142857"/>
    <n v="1205.6685971428569"/>
    <n v="1107.6663285714287"/>
  </r>
  <r>
    <x v="3"/>
    <x v="0"/>
    <x v="33"/>
    <n v="314"/>
    <n v="1"/>
    <n v="1"/>
    <n v="23.9"/>
    <n v="1"/>
    <n v="3.4"/>
    <n v="30.4"/>
    <n v="0"/>
    <n v="30.4"/>
    <n v="1"/>
    <n v="12.2"/>
    <n v="42.599999999999994"/>
    <n v="12.610441767068274"/>
    <n v="-43212.69"/>
    <n v="391536.86300000001"/>
    <n v="290554.51699999999"/>
    <n v="221537.81200000001"/>
    <n v="0"/>
    <n v="682091.38"/>
    <n v="638878.68999999994"/>
    <n v="1466.7311082802546"/>
    <n v="1329.1110764331208"/>
    <n v="1246.9326847133759"/>
  </r>
  <r>
    <x v="0"/>
    <x v="1"/>
    <x v="34"/>
    <n v="643"/>
    <n v="1"/>
    <n v="1"/>
    <n v="51.5"/>
    <n v="4"/>
    <n v="19.100000000000001"/>
    <n v="68.3"/>
    <n v="8.1"/>
    <n v="76.599999999999994"/>
    <n v="0.89164490861618806"/>
    <n v="42.8"/>
    <n v="119.19999999999999"/>
    <n v="11.585585585585585"/>
    <n v="-69306.947"/>
    <n v="917602.06700000004"/>
    <n v="314346.27600000001"/>
    <n v="185254.74"/>
    <n v="0"/>
    <n v="1231948.3430000001"/>
    <n v="1162641.3959999999"/>
    <n v="1627.8283094867809"/>
    <n v="1520.0414556765163"/>
    <n v="1427.0638678071541"/>
  </r>
  <r>
    <x v="0"/>
    <x v="1"/>
    <x v="35"/>
    <n v="903"/>
    <n v="1"/>
    <n v="2"/>
    <n v="64.900000000000006"/>
    <n v="4"/>
    <n v="9.9"/>
    <n v="81.599999999999994"/>
    <n v="0"/>
    <n v="81.8"/>
    <n v="0.99755501222493881"/>
    <n v="43.2"/>
    <n v="124.8"/>
    <n v="13.105950653120463"/>
    <n v="-95250.944000000003"/>
    <n v="941892.83400000003"/>
    <n v="443361.62199999997"/>
    <n v="307350.24"/>
    <n v="0"/>
    <n v="1385254.456"/>
    <n v="1290003.5120000001"/>
    <n v="1193.692376522702"/>
    <n v="1088.2096035437432"/>
    <n v="1043.0706910299004"/>
  </r>
  <r>
    <x v="0"/>
    <x v="1"/>
    <x v="36"/>
    <n v="571"/>
    <n v="1"/>
    <n v="1"/>
    <n v="41.4"/>
    <n v="1"/>
    <n v="5.8"/>
    <n v="46.6"/>
    <n v="3.6"/>
    <n v="50.2"/>
    <n v="0.92828685258964139"/>
    <n v="21.5"/>
    <n v="71.7"/>
    <n v="13.466981132075473"/>
    <n v="-64433.258999999998"/>
    <n v="641006.93500000006"/>
    <n v="236577.44399999999"/>
    <n v="152022.70800000001"/>
    <n v="0"/>
    <n v="877584.37899999996"/>
    <n v="813151.12"/>
    <n v="1270.6859387040279"/>
    <n v="1157.8431033274956"/>
    <n v="1122.6040893169879"/>
  </r>
  <r>
    <x v="3"/>
    <x v="1"/>
    <x v="37"/>
    <n v="351"/>
    <n v="1"/>
    <n v="1"/>
    <n v="27.3"/>
    <n v="3.1"/>
    <n v="9.1999999999999993"/>
    <n v="41.1"/>
    <n v="0.5"/>
    <n v="41.6"/>
    <n v="0.98798076923076927"/>
    <n v="8.6999999999999993"/>
    <n v="50.3"/>
    <n v="11.546052631578947"/>
    <n v="-12645.07"/>
    <n v="490946.47499999998"/>
    <n v="124533.716"/>
    <n v="78618.144"/>
    <n v="0"/>
    <n v="615480.19099999999"/>
    <n v="602835.12100000004"/>
    <n v="1529.5215014245016"/>
    <n v="1493.4956609686612"/>
    <n v="1398.7079059829059"/>
  </r>
  <r>
    <x v="2"/>
    <x v="1"/>
    <x v="38"/>
    <n v="483"/>
    <n v="1"/>
    <n v="1"/>
    <n v="36.9"/>
    <n v="1"/>
    <n v="4.2"/>
    <n v="41"/>
    <n v="3.1"/>
    <n v="44.1"/>
    <n v="0.92970521541950113"/>
    <n v="19.3"/>
    <n v="63.400000000000006"/>
    <n v="12.744063324538258"/>
    <n v="-53429.936000000002"/>
    <n v="521428.56099999999"/>
    <n v="201104.231"/>
    <n v="127233.996"/>
    <n v="0"/>
    <n v="722532.79200000002"/>
    <n v="669102.85600000003"/>
    <n v="1232.5026832298136"/>
    <n v="1121.8816977225672"/>
    <n v="1079.5622380952382"/>
  </r>
  <r>
    <x v="0"/>
    <x v="1"/>
    <x v="39"/>
    <n v="571"/>
    <n v="1"/>
    <n v="1"/>
    <n v="39.5"/>
    <n v="3.2"/>
    <n v="10.1"/>
    <n v="54.7"/>
    <n v="0"/>
    <n v="54.8"/>
    <n v="0.99817518248175197"/>
    <n v="9.4"/>
    <n v="64.100000000000009"/>
    <n v="13.372365339578453"/>
    <n v="-67979.296000000002"/>
    <n v="663541.67099999997"/>
    <n v="247022.90299999999"/>
    <n v="155698.05600000001"/>
    <n v="0"/>
    <n v="910564.57400000002"/>
    <n v="842585.27800000005"/>
    <n v="1322.0079124343258"/>
    <n v="1202.9548546409808"/>
    <n v="1162.0694763572678"/>
  </r>
  <r>
    <x v="3"/>
    <x v="1"/>
    <x v="40"/>
    <n v="392"/>
    <n v="1"/>
    <n v="2"/>
    <n v="33.700000000000003"/>
    <n v="2.1"/>
    <n v="3.5"/>
    <n v="39.1"/>
    <n v="3.3"/>
    <n v="42.3"/>
    <n v="0.92434988179669042"/>
    <n v="17"/>
    <n v="59.4"/>
    <n v="10.949720670391061"/>
    <n v="-18619.947"/>
    <n v="462087.06900000002"/>
    <n v="167506.51800000001"/>
    <n v="115962.228"/>
    <n v="0"/>
    <n v="629593.58700000006"/>
    <n v="610973.64"/>
    <n v="1310.2840790816329"/>
    <n v="1262.7842142857144"/>
    <n v="1178.793543367347"/>
  </r>
  <r>
    <x v="2"/>
    <x v="1"/>
    <x v="41"/>
    <n v="444"/>
    <n v="1"/>
    <n v="1"/>
    <n v="30.6"/>
    <n v="4"/>
    <n v="4"/>
    <n v="39.700000000000003"/>
    <n v="0.8"/>
    <n v="40.6"/>
    <n v="0.97783251231527102"/>
    <n v="14.6"/>
    <n v="55.1"/>
    <n v="12.83236994219653"/>
    <n v="-31671.105"/>
    <n v="495449.054"/>
    <n v="175505.54800000001"/>
    <n v="98862.744000000006"/>
    <n v="0"/>
    <n v="670954.60199999996"/>
    <n v="639283.49699999997"/>
    <n v="1288.4951756756757"/>
    <n v="1217.1638581081081"/>
    <n v="1115.8762477477478"/>
  </r>
  <r>
    <x v="0"/>
    <x v="1"/>
    <x v="42"/>
    <n v="591"/>
    <n v="1"/>
    <n v="1"/>
    <n v="41.4"/>
    <n v="3.1"/>
    <n v="6.6"/>
    <n v="43"/>
    <n v="10"/>
    <n v="53"/>
    <n v="0.81132075471698117"/>
    <n v="17.2"/>
    <n v="70.2"/>
    <n v="13.280898876404494"/>
    <n v="-54686.095999999998"/>
    <n v="583406.85600000003"/>
    <n v="319073.98700000002"/>
    <n v="214584.75599999999"/>
    <n v="0"/>
    <n v="902480.84299999999"/>
    <n v="847794.74699999997"/>
    <n v="1163.9527698815568"/>
    <n v="1071.4213045685278"/>
    <n v="987.15204060913709"/>
  </r>
  <r>
    <x v="0"/>
    <x v="2"/>
    <x v="43"/>
    <n v="524"/>
    <n v="1"/>
    <n v="2"/>
    <n v="43.5"/>
    <n v="3.85"/>
    <n v="3.4"/>
    <n v="48.6"/>
    <n v="2.4"/>
    <n v="50.4"/>
    <n v="0.9642857142857143"/>
    <n v="30.9"/>
    <n v="87.2"/>
    <n v="11.066525871172121"/>
    <n v="-52340.983"/>
    <n v="667018.31599999999"/>
    <n v="320163.147"/>
    <n v="123653.481"/>
    <n v="0"/>
    <n v="987181.46299999999"/>
    <n v="934840.48"/>
    <n v="1647.9541641221374"/>
    <n v="1548.0667919847328"/>
    <n v="1272.9357175572518"/>
  </r>
  <r>
    <x v="2"/>
    <x v="3"/>
    <x v="44"/>
    <n v="410"/>
    <n v="1"/>
    <n v="1"/>
    <n v="31.5"/>
    <n v="5.0999999999999996"/>
    <n v="3.6"/>
    <n v="41.2"/>
    <n v="0.9"/>
    <n v="42.1"/>
    <n v="0.97862232779097391"/>
    <n v="17.7"/>
    <n v="59.8"/>
    <n v="11.202185792349727"/>
    <n v="-9781.4249999999993"/>
    <n v="517309.89899999998"/>
    <n v="198114.09700000001"/>
    <n v="126809.052"/>
    <n v="49.8"/>
    <n v="715423.99600000004"/>
    <n v="705642.571"/>
    <n v="1435.5247414634148"/>
    <n v="1411.6676073170734"/>
    <n v="1261.7314609756097"/>
  </r>
  <r>
    <x v="5"/>
    <x v="3"/>
    <x v="45"/>
    <n v="89"/>
    <n v="1"/>
    <n v="1.8"/>
    <n v="7.8"/>
    <n v="0"/>
    <n v="0.8"/>
    <n v="9.5"/>
    <n v="1.8"/>
    <n v="11.3"/>
    <n v="0.84070796460176989"/>
    <n v="1.7"/>
    <n v="13"/>
    <n v="11.410256410256411"/>
    <m/>
    <m/>
    <m/>
    <m/>
    <m/>
    <m/>
    <m/>
    <n v="0"/>
    <n v="0"/>
    <n v="0"/>
  </r>
  <r>
    <x v="2"/>
    <x v="3"/>
    <x v="46"/>
    <n v="499"/>
    <n v="0.9"/>
    <n v="2"/>
    <n v="35.1"/>
    <n v="4"/>
    <n v="2.5"/>
    <n v="43.6"/>
    <n v="1"/>
    <n v="44.6"/>
    <n v="0.97757847533632292"/>
    <n v="22"/>
    <n v="66.599999999999994"/>
    <n v="12.762148337595907"/>
    <n v="-6394.6850000000004"/>
    <n v="503182.79599999997"/>
    <n v="215364.77600000001"/>
    <n v="138891.408"/>
    <n v="0"/>
    <n v="718547.57200000004"/>
    <n v="712152.88699999999"/>
    <n v="1161.6355991983969"/>
    <n v="1148.8205991983968"/>
    <n v="1008.3823567134268"/>
  </r>
  <r>
    <x v="0"/>
    <x v="3"/>
    <x v="47"/>
    <n v="523"/>
    <n v="1"/>
    <n v="1"/>
    <n v="35.799999999999997"/>
    <n v="4"/>
    <n v="1"/>
    <n v="42.8"/>
    <n v="0"/>
    <n v="42.8"/>
    <n v="1"/>
    <n v="16"/>
    <n v="58.8"/>
    <n v="13.140703517587941"/>
    <n v="-12779.641"/>
    <n v="516519.72899999999"/>
    <n v="231476.492"/>
    <n v="142771.38"/>
    <n v="0"/>
    <n v="747996.22100000002"/>
    <n v="735216.58"/>
    <n v="1157.2176692160613"/>
    <n v="1132.7824091778202"/>
    <n v="987.60942447418734"/>
  </r>
  <r>
    <x v="0"/>
    <x v="3"/>
    <x v="48"/>
    <n v="556"/>
    <n v="1"/>
    <n v="1"/>
    <n v="34.200000000000003"/>
    <n v="3.5"/>
    <n v="3"/>
    <n v="41.7"/>
    <n v="1"/>
    <n v="42.7"/>
    <n v="0.97658079625292737"/>
    <n v="27"/>
    <n v="69.7"/>
    <n v="14.748010610079575"/>
    <n v="-9087.2999999999993"/>
    <n v="524083.21"/>
    <n v="260590.478"/>
    <n v="168118.71599999999"/>
    <n v="0"/>
    <n v="784673.68799999997"/>
    <n v="775586.38800000004"/>
    <n v="1108.9118201438848"/>
    <n v="1092.5677553956834"/>
    <n v="942.59570143884901"/>
  </r>
  <r>
    <x v="4"/>
    <x v="3"/>
    <x v="49"/>
    <n v="279"/>
    <n v="1"/>
    <n v="1"/>
    <n v="22.4"/>
    <n v="2"/>
    <n v="2"/>
    <n v="26.8"/>
    <n v="1.5"/>
    <n v="28.4"/>
    <n v="0.94366197183098599"/>
    <n v="24.9"/>
    <n v="53.2"/>
    <n v="11.434426229508198"/>
    <n v="-23289.404999999999"/>
    <n v="387498.64899999998"/>
    <n v="183304.42800000001"/>
    <n v="122849.268"/>
    <n v="0"/>
    <n v="570803.07700000005"/>
    <n v="547513.67200000002"/>
    <n v="1605.5692078853049"/>
    <n v="1522.0946379928316"/>
    <n v="1388.884046594982"/>
  </r>
  <r>
    <x v="0"/>
    <x v="4"/>
    <x v="50"/>
    <n v="504"/>
    <n v="1"/>
    <n v="1"/>
    <n v="40.1"/>
    <n v="3"/>
    <n v="2.6"/>
    <n v="45.2"/>
    <n v="2.5"/>
    <n v="47.7"/>
    <n v="0.94758909853249473"/>
    <n v="20.6"/>
    <n v="68.300000000000011"/>
    <n v="11.693735498839906"/>
    <n v="-40337.561999999998"/>
    <n v="519514.73300000001"/>
    <n v="311869.413"/>
    <n v="4321.152"/>
    <n v="0"/>
    <n v="831384.14599999995"/>
    <n v="791046.58400000003"/>
    <n v="1640.9980039682539"/>
    <n v="1560.9631587301587"/>
    <n v="1030.7832003968254"/>
  </r>
  <r>
    <x v="0"/>
    <x v="4"/>
    <x v="51"/>
    <n v="818"/>
    <n v="1"/>
    <n v="1"/>
    <n v="59.4"/>
    <n v="7"/>
    <n v="6"/>
    <n v="57.7"/>
    <n v="16.7"/>
    <n v="74.400000000000006"/>
    <n v="0.77553763440860213"/>
    <n v="33.299999999999997"/>
    <n v="107.7"/>
    <n v="12.319277108433734"/>
    <n v="-32938.786999999997"/>
    <n v="848886.22199999995"/>
    <n v="302397.36200000002"/>
    <n v="192073.94399999999"/>
    <n v="0"/>
    <n v="1151283.584"/>
    <n v="1118344.797"/>
    <n v="1172.6279217603912"/>
    <n v="1132.3604559902201"/>
    <n v="1037.7582176039118"/>
  </r>
  <r>
    <x v="2"/>
    <x v="4"/>
    <x v="52"/>
    <n v="409"/>
    <n v="1"/>
    <n v="1"/>
    <n v="30"/>
    <n v="5.8"/>
    <n v="5"/>
    <n v="42.3"/>
    <n v="0.5"/>
    <n v="42.8"/>
    <n v="0.98831775700934577"/>
    <n v="14.8"/>
    <n v="57.599999999999994"/>
    <n v="11.424581005586592"/>
    <n v="-8926.6319999999996"/>
    <n v="464642.848"/>
    <n v="215443.46100000001"/>
    <n v="125348.53200000001"/>
    <n v="0"/>
    <n v="680086.30900000001"/>
    <n v="671159.67700000003"/>
    <n v="1356.3270831295843"/>
    <n v="1334.5015770171149"/>
    <n v="1136.0460831295843"/>
  </r>
  <r>
    <x v="0"/>
    <x v="4"/>
    <x v="53"/>
    <n v="525"/>
    <n v="1"/>
    <n v="1"/>
    <n v="40.6"/>
    <n v="6.5"/>
    <n v="12.7"/>
    <n v="50.7"/>
    <n v="11"/>
    <n v="61.7"/>
    <n v="0.82171799027552672"/>
    <n v="20"/>
    <n v="81.7"/>
    <n v="11.146496815286623"/>
    <n v="-57954.913"/>
    <n v="683033.34600000002"/>
    <n v="401080.62599999999"/>
    <n v="276263.391"/>
    <n v="0"/>
    <n v="1084113.9720000001"/>
    <n v="1026159.059"/>
    <n v="1538.7630114285714"/>
    <n v="1428.3727009523811"/>
    <n v="1301.0158971428573"/>
  </r>
  <r>
    <x v="0"/>
    <x v="4"/>
    <x v="54"/>
    <n v="532"/>
    <n v="1"/>
    <n v="1"/>
    <n v="41.3"/>
    <n v="5"/>
    <n v="10"/>
    <n v="53.3"/>
    <n v="5.0999999999999996"/>
    <n v="58.3"/>
    <n v="0.91423670668953683"/>
    <n v="14.5"/>
    <n v="72.900000000000006"/>
    <n v="11.490280777537798"/>
    <n v="-4484.5119999999997"/>
    <n v="561833.85600000003"/>
    <n v="221285.291"/>
    <n v="132209.66399999999"/>
    <n v="0"/>
    <n v="783119.147"/>
    <n v="778634.63500000001"/>
    <n v="1223.5140657894738"/>
    <n v="1215.0845319548873"/>
    <n v="1056.0786766917295"/>
  </r>
  <r>
    <x v="2"/>
    <x v="4"/>
    <x v="55"/>
    <n v="416"/>
    <n v="1"/>
    <n v="1"/>
    <n v="31.9"/>
    <n v="3.9"/>
    <n v="5"/>
    <n v="42.2"/>
    <n v="0.6"/>
    <n v="42.8"/>
    <n v="0.98598130841121512"/>
    <n v="20.3"/>
    <n v="63.100000000000009"/>
    <n v="11.620111731843576"/>
    <n v="-33102.843999999997"/>
    <n v="525760.71200000006"/>
    <n v="237044.19699999999"/>
    <n v="137398.46400000001"/>
    <n v="0"/>
    <n v="762804.90899999999"/>
    <n v="729702.06499999994"/>
    <n v="1503.3808774038459"/>
    <n v="1423.8067331730767"/>
    <n v="1263.8478653846155"/>
  </r>
  <r>
    <x v="5"/>
    <x v="4"/>
    <x v="56"/>
    <n v="94"/>
    <n v="1"/>
    <n v="1"/>
    <n v="6.8"/>
    <n v="1"/>
    <n v="1"/>
    <n v="9.8000000000000007"/>
    <n v="1"/>
    <n v="10.8"/>
    <n v="0.90740740740740744"/>
    <n v="5.5"/>
    <n v="16.3"/>
    <n v="12.051282051282051"/>
    <n v="-39.984000000000002"/>
    <n v="60844.387000000002"/>
    <n v="21886.579000000002"/>
    <n v="0"/>
    <n v="0"/>
    <n v="82730.966"/>
    <n v="82690.982000000004"/>
    <n v="880.11665957446814"/>
    <n v="879.69129787234044"/>
    <n v="647.28071276595745"/>
  </r>
  <r>
    <x v="0"/>
    <x v="4"/>
    <x v="57"/>
    <n v="711"/>
    <n v="1"/>
    <n v="2"/>
    <n v="52.7"/>
    <n v="6"/>
    <n v="5.8"/>
    <n v="58.2"/>
    <n v="9.3000000000000007"/>
    <n v="67.5"/>
    <n v="0.86222222222222222"/>
    <n v="21.1"/>
    <n v="88.6"/>
    <n v="12.11243611584327"/>
    <n v="-38512.498"/>
    <n v="708635.23699999996"/>
    <n v="370988.59599999996"/>
    <n v="246968.78400000001"/>
    <n v="0"/>
    <n v="1079623.8330000001"/>
    <n v="1041111.335"/>
    <n v="1171.104147679325"/>
    <n v="1116.9374838255976"/>
    <n v="996.67403234880442"/>
  </r>
  <r>
    <x v="1"/>
    <x v="5"/>
    <x v="58"/>
    <n v="106"/>
    <n v="0.5"/>
    <n v="0.5"/>
    <n v="9.8000000000000007"/>
    <n v="0"/>
    <n v="0.5"/>
    <n v="11.3"/>
    <n v="0"/>
    <n v="11.3"/>
    <n v="1"/>
    <n v="9.8000000000000007"/>
    <n v="21.1"/>
    <n v="10.816326530612244"/>
    <n v="-35910.392"/>
    <n v="157237"/>
    <n v="81424.115000000005"/>
    <n v="58953.311999999998"/>
    <n v="0"/>
    <n v="238660.728"/>
    <n v="202750.33600000001"/>
    <n v="1695.3529811320755"/>
    <n v="1356.5756981132076"/>
    <n v="1483.367924528302"/>
  </r>
  <r>
    <x v="0"/>
    <x v="5"/>
    <x v="59"/>
    <n v="707"/>
    <n v="0.9"/>
    <n v="1"/>
    <n v="55.1"/>
    <n v="3.8"/>
    <n v="6.2"/>
    <n v="65.599999999999994"/>
    <n v="1.5"/>
    <n v="67.099999999999994"/>
    <n v="0.97764530551415796"/>
    <n v="37.9"/>
    <n v="105"/>
    <n v="12.00339558573854"/>
    <n v="-65259.748"/>
    <n v="655982.69499999995"/>
    <n v="344918.908"/>
    <n v="210886.38"/>
    <n v="0"/>
    <n v="1000901.603"/>
    <n v="935641.85499999998"/>
    <n v="1117.4189858557284"/>
    <n v="1025.1138260254597"/>
    <n v="927.83973833097593"/>
  </r>
  <r>
    <x v="0"/>
    <x v="5"/>
    <x v="60"/>
    <n v="859"/>
    <n v="2"/>
    <n v="0"/>
    <n v="63.7"/>
    <n v="5.8"/>
    <n v="6.9"/>
    <n v="72.2"/>
    <n v="6.3"/>
    <n v="78.5"/>
    <n v="0.91974522292993632"/>
    <n v="40.1"/>
    <n v="118.6"/>
    <n v="12.359712230215827"/>
    <n v="-101004.32"/>
    <n v="846447.674"/>
    <n v="357357.36700000003"/>
    <n v="157850.95199999999"/>
    <n v="0"/>
    <n v="1203805.041"/>
    <n v="1102800.7209999999"/>
    <n v="1217.6415471478463"/>
    <n v="1100.0579383003492"/>
    <n v="985.38728055878926"/>
  </r>
  <r>
    <x v="0"/>
    <x v="6"/>
    <x v="61"/>
    <n v="516"/>
    <n v="1"/>
    <n v="1"/>
    <n v="41.3"/>
    <n v="4"/>
    <n v="2.8"/>
    <n v="30.5"/>
    <n v="19.600000000000001"/>
    <n v="50.1"/>
    <n v="0.60878243512974051"/>
    <n v="22.7"/>
    <n v="72.8"/>
    <n v="11.390728476821193"/>
    <n v="-8383.7340000000004"/>
    <n v="479977.739"/>
    <n v="211859.52"/>
    <n v="129500.496"/>
    <n v="0"/>
    <n v="691837.25899999996"/>
    <n v="683453.52500000002"/>
    <n v="1089.7999282945734"/>
    <n v="1073.5523817829458"/>
    <n v="930.18941666666672"/>
  </r>
  <r>
    <x v="4"/>
    <x v="6"/>
    <x v="62"/>
    <n v="245"/>
    <n v="1"/>
    <n v="1"/>
    <n v="21"/>
    <n v="2.8"/>
    <n v="0"/>
    <n v="18.7"/>
    <n v="7.1"/>
    <n v="25.8"/>
    <n v="0.72480620155038755"/>
    <n v="13.2"/>
    <n v="39"/>
    <n v="10.294117647058822"/>
    <n v="-9639.732"/>
    <n v="346020.38"/>
    <n v="96343.748000000007"/>
    <n v="29955.54"/>
    <n v="0"/>
    <n v="442364.12800000003"/>
    <n v="432724.39600000001"/>
    <n v="1683.3003591836737"/>
    <n v="1643.9545142857144"/>
    <n v="1412.328081632653"/>
  </r>
  <r>
    <x v="2"/>
    <x v="6"/>
    <x v="63"/>
    <n v="418"/>
    <n v="1"/>
    <n v="1"/>
    <n v="31.6"/>
    <n v="3"/>
    <n v="1.8"/>
    <n v="32.799999999999997"/>
    <n v="5.7"/>
    <n v="38.4"/>
    <n v="0.85416666666666663"/>
    <n v="16.2"/>
    <n v="54.7"/>
    <n v="12.080924855491329"/>
    <n v="-14647.589"/>
    <n v="430437.41499999998"/>
    <n v="156769.19399999999"/>
    <n v="75457.356"/>
    <n v="0"/>
    <n v="587206.60900000005"/>
    <n v="572559.02"/>
    <n v="1224.280509569378"/>
    <n v="1189.2384306220094"/>
    <n v="1029.7545813397128"/>
  </r>
  <r>
    <x v="2"/>
    <x v="6"/>
    <x v="64"/>
    <n v="447"/>
    <n v="1"/>
    <n v="1"/>
    <n v="30.1"/>
    <n v="4.0999999999999996"/>
    <n v="5.5"/>
    <n v="39.6"/>
    <n v="2.2000000000000002"/>
    <n v="41.8"/>
    <n v="0.94736842105263164"/>
    <n v="4.9000000000000004"/>
    <n v="46.7"/>
    <n v="13.07017543859649"/>
    <n v="-10250.156999999999"/>
    <n v="479221.28100000002"/>
    <n v="132794.946"/>
    <n v="48652.955999999998"/>
    <n v="0"/>
    <n v="612016.22699999996"/>
    <n v="601766.06999999995"/>
    <n v="1260.3205167785234"/>
    <n v="1237.3895167785233"/>
    <n v="1072.0834026845639"/>
  </r>
  <r>
    <x v="3"/>
    <x v="6"/>
    <x v="65"/>
    <n v="329"/>
    <n v="1"/>
    <n v="1"/>
    <n v="23.6"/>
    <n v="3"/>
    <n v="7.7"/>
    <n v="34.6"/>
    <n v="1.6"/>
    <n v="36.200000000000003"/>
    <n v="0.95580110497237569"/>
    <n v="24.2"/>
    <n v="60.400000000000006"/>
    <n v="12.368421052631579"/>
    <n v="-7171.848"/>
    <n v="423859.83199999999"/>
    <n v="105884.64200000001"/>
    <n v="41129.004000000001"/>
    <n v="0"/>
    <n v="529744.47400000005"/>
    <n v="522572.62599999999"/>
    <n v="1485.1534042553192"/>
    <n v="1463.3544741641338"/>
    <n v="1288.3277568389058"/>
  </r>
  <r>
    <x v="2"/>
    <x v="6"/>
    <x v="66"/>
    <n v="409"/>
    <n v="1"/>
    <n v="1"/>
    <n v="28.5"/>
    <n v="5"/>
    <n v="4.7"/>
    <n v="35.200000000000003"/>
    <n v="5"/>
    <n v="40.200000000000003"/>
    <n v="0.87562189054726369"/>
    <n v="29.3"/>
    <n v="69.5"/>
    <n v="12.208955223880597"/>
    <n v="-11488.243"/>
    <n v="425782.33299999998"/>
    <n v="124195.448"/>
    <n v="50780.375999999997"/>
    <n v="0"/>
    <n v="549977.78099999996"/>
    <n v="538489.53799999994"/>
    <n v="1220.531552567237"/>
    <n v="1192.4429388753056"/>
    <n v="1041.0325990220049"/>
  </r>
  <r>
    <x v="2"/>
    <x v="7"/>
    <x v="67"/>
    <n v="494"/>
    <n v="1"/>
    <n v="1"/>
    <n v="37.6"/>
    <n v="1.8"/>
    <n v="5"/>
    <n v="40.5"/>
    <n v="5.9"/>
    <n v="46.4"/>
    <n v="0.87284482758620696"/>
    <n v="22.6"/>
    <n v="69"/>
    <n v="12.538071065989849"/>
    <n v="-12456.11"/>
    <n v="573704.87199999997"/>
    <n v="327002.86800000002"/>
    <n v="240719.08499999999"/>
    <n v="0"/>
    <n v="900707.74"/>
    <n v="888251.63"/>
    <n v="1336.0094230769232"/>
    <n v="1310.7946255060729"/>
    <n v="1161.345894736842"/>
  </r>
  <r>
    <x v="4"/>
    <x v="8"/>
    <x v="68"/>
    <n v="246"/>
    <n v="1"/>
    <n v="1"/>
    <n v="26.7"/>
    <n v="2"/>
    <n v="2.1"/>
    <n v="20.7"/>
    <n v="12.1"/>
    <n v="32.799999999999997"/>
    <n v="0.63109756097560976"/>
    <n v="20.8"/>
    <n v="53.599999999999994"/>
    <n v="8.5714285714285712"/>
    <n v="-6132.3410000000003"/>
    <n v="391092.109"/>
    <n v="201986.61199999999"/>
    <n v="136472.016"/>
    <n v="0"/>
    <n v="593078.72100000002"/>
    <n v="586946.38"/>
    <n v="1856.1248170731708"/>
    <n v="1831.1966016260162"/>
    <n v="1589.8053211382114"/>
  </r>
  <r>
    <x v="4"/>
    <x v="9"/>
    <x v="69"/>
    <n v="215"/>
    <n v="1"/>
    <n v="1"/>
    <n v="23.5"/>
    <n v="2"/>
    <n v="0"/>
    <n v="25.5"/>
    <n v="2"/>
    <n v="27.5"/>
    <n v="0.92727272727272725"/>
    <n v="12.2"/>
    <n v="39.700000000000003"/>
    <n v="8.4313725490196081"/>
    <n v="-1214.442"/>
    <n v="294888.36499999999"/>
    <n v="167207.60999999999"/>
    <n v="114832.632"/>
    <n v="22.35"/>
    <n v="462095.97499999998"/>
    <n v="460881.533"/>
    <n v="1615.0743860465113"/>
    <n v="1609.4258186046511"/>
    <n v="1371.5737906976744"/>
  </r>
  <r>
    <x v="1"/>
    <x v="10"/>
    <x v="70"/>
    <n v="173"/>
    <n v="1"/>
    <n v="1"/>
    <n v="17.3"/>
    <n v="3"/>
    <n v="1.7"/>
    <n v="18.2"/>
    <n v="5.8"/>
    <n v="24"/>
    <n v="0.7583333333333333"/>
    <n v="16.8"/>
    <n v="40.799999999999997"/>
    <n v="8.5221674876847295"/>
    <n v="-7632.2629999999999"/>
    <n v="283796.69699999999"/>
    <n v="92191.418999999994"/>
    <n v="25066.603999999999"/>
    <n v="0"/>
    <n v="375988.11599999998"/>
    <n v="368355.853"/>
    <n v="2028.4480462427746"/>
    <n v="1984.3309190751445"/>
    <n v="1640.4433352601154"/>
  </r>
  <r>
    <x v="2"/>
    <x v="11"/>
    <x v="71"/>
    <n v="449"/>
    <n v="1"/>
    <n v="1"/>
    <n v="34.6"/>
    <n v="3"/>
    <n v="3.2"/>
    <n v="41.7"/>
    <n v="1"/>
    <n v="42.7"/>
    <n v="0.97658079625292737"/>
    <n v="30.7"/>
    <n v="73.400000000000006"/>
    <n v="11.941489361702127"/>
    <n v="-41990.218999999997"/>
    <n v="553799.29299999995"/>
    <n v="136404.32"/>
    <n v="64795.392"/>
    <n v="0"/>
    <n v="690203.61300000001"/>
    <n v="648213.39399999997"/>
    <n v="1392.8913608017817"/>
    <n v="1299.3719420935411"/>
    <n v="1233.4059977728284"/>
  </r>
  <r>
    <x v="0"/>
    <x v="11"/>
    <x v="72"/>
    <n v="629"/>
    <n v="1"/>
    <n v="1"/>
    <n v="51.3"/>
    <n v="2"/>
    <n v="4"/>
    <n v="58.5"/>
    <n v="0.8"/>
    <n v="59.3"/>
    <n v="0.98650927487352447"/>
    <n v="21.8"/>
    <n v="81.099999999999994"/>
    <n v="11.801125703564729"/>
    <n v="-69727.053"/>
    <n v="647868.55900000001"/>
    <n v="208085.679"/>
    <n v="86133.107999999993"/>
    <n v="0"/>
    <n v="855954.23800000001"/>
    <n v="786227.18500000006"/>
    <n v="1223.8809697933227"/>
    <n v="1113.0271494435613"/>
    <n v="1029.9977090620032"/>
  </r>
  <r>
    <x v="5"/>
    <x v="12"/>
    <x v="73"/>
    <n v="90"/>
    <n v="1"/>
    <n v="1"/>
    <n v="13.2"/>
    <n v="0"/>
    <n v="1"/>
    <n v="15.2"/>
    <n v="1"/>
    <n v="16.2"/>
    <n v="0.93827160493827155"/>
    <n v="9.6"/>
    <n v="25.799999999999997"/>
    <n v="6.8181818181818183"/>
    <n v="-1661.26"/>
    <n v="165361.96"/>
    <n v="123361.07799999999"/>
    <n v="70148.38"/>
    <n v="29227.398000000001"/>
    <n v="288723.038"/>
    <n v="287061.77799999999"/>
    <n v="2103.8584444444446"/>
    <n v="2085.4"/>
    <n v="1837.355111111111"/>
  </r>
  <r>
    <x v="1"/>
    <x v="13"/>
    <x v="74"/>
    <n v="186"/>
    <n v="1"/>
    <n v="1"/>
    <n v="23.3"/>
    <n v="2.2000000000000002"/>
    <n v="2"/>
    <n v="28.3"/>
    <n v="1.2"/>
    <n v="29.5"/>
    <n v="0.95932203389830506"/>
    <n v="20"/>
    <n v="49.5"/>
    <n v="7.2941176470588234"/>
    <n v="-9245.6569999999992"/>
    <n v="329570.89199999999"/>
    <n v="161308.56299999999"/>
    <n v="48883.74"/>
    <n v="67437.945999999996"/>
    <n v="490879.45500000002"/>
    <n v="481633.79800000001"/>
    <n v="2381.1337365591398"/>
    <n v="2337.8019193548389"/>
    <n v="2159.5584784946236"/>
  </r>
  <r>
    <x v="4"/>
    <x v="13"/>
    <x v="75"/>
    <n v="279"/>
    <n v="1"/>
    <n v="1"/>
    <n v="25.8"/>
    <n v="2.8"/>
    <n v="1.5"/>
    <n v="27.1"/>
    <n v="5"/>
    <n v="32.1"/>
    <n v="0.84423676012461057"/>
    <n v="18.8"/>
    <n v="50.900000000000006"/>
    <n v="9.755244755244755"/>
    <n v="-8059.7179999999998"/>
    <n v="401677.87699999998"/>
    <n v="138309.13099999999"/>
    <n v="65285.856"/>
    <n v="31810.276999999998"/>
    <n v="539987.00800000003"/>
    <n v="531927.29"/>
    <n v="1342.5009641577062"/>
    <n v="1309.3624086021507"/>
    <n v="1181.2576774193549"/>
  </r>
  <r>
    <x v="5"/>
    <x v="14"/>
    <x v="76"/>
    <n v="86"/>
    <n v="1"/>
    <n v="1"/>
    <n v="9.1"/>
    <n v="1"/>
    <n v="0"/>
    <n v="12"/>
    <n v="0.1"/>
    <n v="12.1"/>
    <n v="0.99173553719008267"/>
    <n v="5.0999999999999996"/>
    <n v="17.2"/>
    <n v="8.5148514851485153"/>
    <n v="-15756.48"/>
    <n v="159198.973"/>
    <n v="66820.414999999994"/>
    <n v="38453.303999999996"/>
    <n v="4530.7070000000003"/>
    <n v="226019.38800000001"/>
    <n v="210262.908"/>
    <n v="2128.3183372093026"/>
    <n v="1945.103453488372"/>
    <n v="1851.1508488372092"/>
  </r>
  <r>
    <x v="1"/>
    <x v="15"/>
    <x v="77"/>
    <n v="160"/>
    <n v="1"/>
    <n v="0"/>
    <n v="17.600000000000001"/>
    <n v="2"/>
    <n v="0"/>
    <n v="19.600000000000001"/>
    <n v="1"/>
    <n v="20.6"/>
    <n v="0.95145631067961167"/>
    <n v="13.8"/>
    <n v="34.400000000000006"/>
    <n v="8.1632653061224492"/>
    <n v="-22491.494999999999"/>
    <n v="238937.29399999999"/>
    <n v="59127.921000000002"/>
    <n v="21099.995999999999"/>
    <n v="0"/>
    <n v="298065.21500000003"/>
    <n v="275573.71999999997"/>
    <n v="1731.0326187500002"/>
    <n v="1590.460775"/>
    <n v="1493.3580875"/>
  </r>
  <r>
    <x v="6"/>
    <x v="16"/>
    <x v="78"/>
    <n v="17"/>
    <n v="0.7"/>
    <n v="0"/>
    <n v="3.7"/>
    <n v="0"/>
    <n v="0"/>
    <n v="2.9"/>
    <n v="1.5"/>
    <n v="4.4000000000000004"/>
    <n v="0.65909090909090906"/>
    <n v="4"/>
    <n v="8.4"/>
    <n v="4.5945945945945947"/>
    <n v="-14557"/>
    <n v="46638"/>
    <n v="24123"/>
    <m/>
    <m/>
    <n v="70761"/>
    <n v="56204"/>
    <n v="4162.411764705882"/>
    <n v="3306.1176470588234"/>
    <n v="2743.4117647058824"/>
  </r>
  <r>
    <x v="4"/>
    <x v="17"/>
    <x v="79"/>
    <n v="229"/>
    <n v="1"/>
    <n v="1"/>
    <n v="24.6"/>
    <n v="5"/>
    <n v="2"/>
    <n v="31.3"/>
    <n v="2.2999999999999998"/>
    <n v="33.6"/>
    <n v="0.93154761904761907"/>
    <n v="22.3"/>
    <n v="55.900000000000006"/>
    <n v="7.736486486486486"/>
    <n v="-23192.511999999999"/>
    <n v="434601.576"/>
    <n v="125694.042"/>
    <n v="43229.351999999999"/>
    <n v="29746.392"/>
    <n v="560295.61800000002"/>
    <n v="537103.10600000003"/>
    <n v="2128.0343842794759"/>
    <n v="2026.7570393013102"/>
    <n v="1897.8234759825327"/>
  </r>
  <r>
    <x v="5"/>
    <x v="18"/>
    <x v="80"/>
    <n v="87"/>
    <n v="0.8"/>
    <n v="1"/>
    <n v="10.4"/>
    <n v="0"/>
    <n v="1"/>
    <n v="10.9"/>
    <n v="2.2999999999999998"/>
    <n v="13.2"/>
    <n v="0.8257575757575758"/>
    <n v="6.9"/>
    <n v="20.100000000000001"/>
    <n v="8.365384615384615"/>
    <n v="-10473.063"/>
    <n v="145736.13500000001"/>
    <n v="86874.415999999997"/>
    <n v="22375.583999999999"/>
    <n v="41971.555999999997"/>
    <n v="232610.55100000001"/>
    <n v="222137.48800000001"/>
    <n v="1934.062195402299"/>
    <n v="1813.6821609195401"/>
    <n v="1675.1279885057472"/>
  </r>
  <r>
    <x v="1"/>
    <x v="19"/>
    <x v="81"/>
    <n v="142"/>
    <n v="1"/>
    <n v="1"/>
    <n v="15.2"/>
    <n v="0"/>
    <n v="0"/>
    <n v="16.7"/>
    <n v="0.5"/>
    <n v="17.2"/>
    <n v="0.97093023255813948"/>
    <n v="13.3"/>
    <n v="30.5"/>
    <n v="9.3421052631578956"/>
    <n v="-16535.055"/>
    <n v="206687.01"/>
    <n v="70188.070000000007"/>
    <n v="25283.303"/>
    <n v="0"/>
    <n v="276875.08"/>
    <n v="260340.02499999999"/>
    <n v="1771.7730774647887"/>
    <n v="1655.3290281690142"/>
    <n v="1455.542323943662"/>
  </r>
  <r>
    <x v="6"/>
    <x v="20"/>
    <x v="82"/>
    <n v="18"/>
    <n v="1"/>
    <n v="0"/>
    <n v="2.4"/>
    <n v="0"/>
    <n v="0"/>
    <n v="2.2000000000000002"/>
    <n v="1.2"/>
    <n v="3.5"/>
    <n v="0.62857142857142867"/>
    <n v="0"/>
    <n v="3.4000000000000004"/>
    <n v="7.5"/>
    <n v="-138.85400000000001"/>
    <n v="38099.82"/>
    <n v="21521.771000000001"/>
    <n v="11464.78"/>
    <n v="1188"/>
    <n v="59621.591"/>
    <n v="59482.737000000001"/>
    <n v="2609.3783888888888"/>
    <n v="2601.6642777777779"/>
    <n v="2116.6566666666668"/>
  </r>
  <r>
    <x v="3"/>
    <x v="20"/>
    <x v="83"/>
    <n v="355"/>
    <n v="2"/>
    <n v="1"/>
    <n v="31.1"/>
    <n v="2"/>
    <n v="3.5"/>
    <n v="33"/>
    <n v="6.5"/>
    <n v="39.6"/>
    <n v="0.83333333333333326"/>
    <n v="21.3"/>
    <n v="60.8"/>
    <n v="10.725075528700906"/>
    <n v="-34872.644999999997"/>
    <n v="433851.75400000002"/>
    <n v="249781.772"/>
    <n v="152360.266"/>
    <n v="18055.144"/>
    <n v="683633.52599999995"/>
    <n v="648760.88100000005"/>
    <n v="1445.6848338028167"/>
    <n v="1347.4520309859156"/>
    <n v="1222.1176169014084"/>
  </r>
  <r>
    <x v="7"/>
    <x v="20"/>
    <x v="84"/>
    <n v="39"/>
    <n v="1"/>
    <n v="0"/>
    <n v="5.3"/>
    <n v="0"/>
    <n v="0"/>
    <n v="4"/>
    <n v="2.2999999999999998"/>
    <n v="6.3"/>
    <n v="0.63492063492063489"/>
    <n v="1.7"/>
    <n v="8"/>
    <n v="7.3584905660377364"/>
    <n v="-395.78899999999999"/>
    <n v="60126.307000000001"/>
    <n v="27778.638999999999"/>
    <n v="18192.027999999998"/>
    <n v="616"/>
    <n v="87904.945999999996"/>
    <n v="87509.157000000007"/>
    <n v="1771.7158461538463"/>
    <n v="1761.5674102564105"/>
    <n v="1541.7001794871794"/>
  </r>
  <r>
    <x v="7"/>
    <x v="20"/>
    <x v="85"/>
    <n v="27"/>
    <n v="1"/>
    <n v="0"/>
    <n v="4.0999999999999996"/>
    <n v="0"/>
    <n v="0"/>
    <n v="4.5"/>
    <n v="0.6"/>
    <n v="5.0999999999999996"/>
    <n v="0.88235294117647067"/>
    <n v="1.8"/>
    <n v="6.8999999999999995"/>
    <n v="6.5853658536585371"/>
    <n v="-375.99799999999999"/>
    <n v="60437.408000000003"/>
    <n v="33905.824999999997"/>
    <n v="18502.328000000001"/>
    <n v="4742.8"/>
    <n v="94343.232999999993"/>
    <n v="93967.235000000001"/>
    <n v="2633.263148148148"/>
    <n v="2619.3372962962962"/>
    <n v="2238.4225185185187"/>
  </r>
  <r>
    <x v="7"/>
    <x v="21"/>
    <x v="86"/>
    <n v="47"/>
    <n v="0.8"/>
    <n v="0"/>
    <n v="6.7"/>
    <n v="0"/>
    <n v="0"/>
    <n v="5.7"/>
    <n v="1.7"/>
    <n v="7.4"/>
    <n v="0.77027027027027029"/>
    <n v="5.2"/>
    <n v="12.600000000000001"/>
    <n v="7.0149253731343277"/>
    <n v="-46420.995999999999"/>
    <n v="112236.3986"/>
    <n v="74762.342999999993"/>
    <n v="23101.116000000002"/>
    <n v="11211.8"/>
    <n v="186998.74160000001"/>
    <n v="140577.74559999999"/>
    <n v="3248.634587234043"/>
    <n v="2260.9538212765956"/>
    <n v="2388.0084808510637"/>
  </r>
  <r>
    <x v="7"/>
    <x v="22"/>
    <x v="87"/>
    <n v="35"/>
    <n v="1"/>
    <n v="0"/>
    <n v="6.8"/>
    <n v="0"/>
    <n v="0"/>
    <n v="4.2"/>
    <n v="3.7"/>
    <n v="7.8"/>
    <n v="0.53846153846153855"/>
    <n v="1.6"/>
    <n v="9.5"/>
    <n v="5.1470588235294121"/>
    <n v="-50"/>
    <n v="63540.22"/>
    <n v="16872.603999999999"/>
    <n v="6526.51"/>
    <n v="2132.7950000000001"/>
    <n v="80412.823999999993"/>
    <n v="80362.823999999993"/>
    <n v="2050.100542857143"/>
    <n v="2048.6719714285714"/>
    <n v="1815.4348571428573"/>
  </r>
  <r>
    <x v="5"/>
    <x v="22"/>
    <x v="88"/>
    <n v="96"/>
    <n v="1"/>
    <n v="0"/>
    <n v="12"/>
    <n v="0"/>
    <n v="1.5"/>
    <n v="8.1999999999999993"/>
    <n v="6.3"/>
    <n v="14.6"/>
    <n v="0.56164383561643827"/>
    <n v="6.5"/>
    <n v="21"/>
    <n v="8"/>
    <n v="-9503.3919999999998"/>
    <n v="148265.33499999999"/>
    <n v="61881.599999999999"/>
    <n v="34148.324000000001"/>
    <n v="221.44499999999999"/>
    <n v="210146.935"/>
    <n v="200643.54300000001"/>
    <n v="1831.0121458333333"/>
    <n v="1732.0184791666668"/>
    <n v="1544.4305729166665"/>
  </r>
  <r>
    <x v="7"/>
    <x v="23"/>
    <x v="89"/>
    <n v="23"/>
    <n v="0.8"/>
    <n v="0"/>
    <n v="5.2"/>
    <n v="0"/>
    <n v="0"/>
    <n v="2.9"/>
    <n v="3"/>
    <n v="5.9"/>
    <n v="0.49152542372881353"/>
    <n v="1.3"/>
    <n v="7.2"/>
    <n v="4.4230769230769234"/>
    <n v="-2298.0700000000002"/>
    <n v="46106.58"/>
    <n v="24013.059000000001"/>
    <n v="0"/>
    <n v="10402.203"/>
    <n v="70119.638999999996"/>
    <n v="67821.569000000003"/>
    <n v="2596.4102608695648"/>
    <n v="2496.4941739130436"/>
    <n v="2004.6339130434783"/>
  </r>
  <r>
    <x v="6"/>
    <x v="24"/>
    <x v="90"/>
    <n v="2"/>
    <n v="1"/>
    <n v="0"/>
    <n v="1"/>
    <n v="0"/>
    <n v="0"/>
    <n v="1"/>
    <n v="1"/>
    <n v="2"/>
    <n v="0.5"/>
    <n v="0.5"/>
    <n v="2.5"/>
    <n v="2"/>
    <n v="-232"/>
    <n v="24003"/>
    <n v="8706"/>
    <m/>
    <m/>
    <n v="32709"/>
    <n v="32477"/>
    <n v="16354.5"/>
    <n v="16238.5"/>
    <n v="12001.5"/>
  </r>
  <r>
    <x v="6"/>
    <x v="25"/>
    <x v="91"/>
    <n v="7"/>
    <n v="1"/>
    <n v="0"/>
    <n v="1.6"/>
    <n v="0"/>
    <n v="0"/>
    <n v="1.8"/>
    <n v="0.8"/>
    <n v="2.6"/>
    <n v="0.69230769230769229"/>
    <n v="0.7"/>
    <n v="3.3"/>
    <n v="4.375"/>
    <n v="-11"/>
    <n v="26824"/>
    <n v="12857"/>
    <m/>
    <m/>
    <n v="39681"/>
    <n v="39670"/>
    <n v="5668.7142857142853"/>
    <n v="5667.1428571428569"/>
    <n v="3832"/>
  </r>
  <r>
    <x v="5"/>
    <x v="26"/>
    <x v="92"/>
    <n v="52"/>
    <n v="1"/>
    <n v="0"/>
    <n v="6.5"/>
    <n v="0"/>
    <n v="1"/>
    <n v="7"/>
    <n v="1.5"/>
    <n v="8.5"/>
    <n v="0.82352941176470584"/>
    <n v="6.8"/>
    <n v="15.3"/>
    <n v="8"/>
    <n v="-9032.7039999999997"/>
    <n v="126986.958"/>
    <n v="30873.956999999999"/>
    <n v="10250"/>
    <n v="0"/>
    <n v="157860.91500000001"/>
    <n v="148828.21100000001"/>
    <n v="2838.6714423076924"/>
    <n v="2664.9655961538465"/>
    <n v="2442.0568846153847"/>
  </r>
  <r>
    <x v="3"/>
    <x v="27"/>
    <x v="93"/>
    <n v="342"/>
    <n v="1"/>
    <n v="1"/>
    <n v="32.200000000000003"/>
    <n v="4.5"/>
    <n v="0"/>
    <n v="38.700000000000003"/>
    <n v="0"/>
    <n v="38.700000000000003"/>
    <n v="1"/>
    <n v="22.8"/>
    <n v="61.5"/>
    <n v="9.3188010899182547"/>
    <n v="-53396.995999999999"/>
    <n v="500201.99"/>
    <n v="250479.05"/>
    <n v="113356.985"/>
    <n v="31193.494999999999"/>
    <n v="750681.04"/>
    <n v="697284.04399999999"/>
    <n v="1772.3115789473686"/>
    <n v="1616.1800116959064"/>
    <n v="1462.578918128655"/>
  </r>
  <r>
    <x v="5"/>
    <x v="27"/>
    <x v="94"/>
    <n v="64"/>
    <n v="1"/>
    <n v="1"/>
    <n v="9"/>
    <n v="1.9"/>
    <n v="0"/>
    <n v="12.9"/>
    <n v="0"/>
    <n v="12.9"/>
    <n v="1"/>
    <n v="9.8000000000000007"/>
    <n v="22.700000000000003"/>
    <n v="5.8715596330275224"/>
    <n v="-15823.67"/>
    <n v="158880.77299999999"/>
    <n v="100447.933"/>
    <n v="31253.239000000001"/>
    <n v="37613.779000000002"/>
    <n v="259328.70600000001"/>
    <n v="243505.03599999999"/>
    <n v="2975.9638749999999"/>
    <n v="2728.7190312499997"/>
    <n v="2482.5120781249998"/>
  </r>
  <r>
    <x v="1"/>
    <x v="27"/>
    <x v="95"/>
    <n v="109"/>
    <n v="1"/>
    <n v="1"/>
    <n v="13.2"/>
    <n v="0"/>
    <n v="0.5"/>
    <n v="15.3"/>
    <n v="0.4"/>
    <n v="15.7"/>
    <n v="0.97452229299363069"/>
    <n v="12.9"/>
    <n v="28.6"/>
    <n v="8.2575757575757578"/>
    <n v="-81227.531000000003"/>
    <n v="215628.76699999999"/>
    <n v="109370.011"/>
    <n v="41573.034"/>
    <n v="34091.042000000001"/>
    <n v="324998.77799999999"/>
    <n v="243771.247"/>
    <n v="2287.4743302752295"/>
    <n v="1542.267623853211"/>
    <n v="1978.2455688073394"/>
  </r>
  <r>
    <x v="1"/>
    <x v="28"/>
    <x v="96"/>
    <n v="152"/>
    <n v="1"/>
    <n v="1"/>
    <n v="14.9"/>
    <n v="0"/>
    <n v="1.5"/>
    <n v="18.3"/>
    <n v="0"/>
    <n v="18.3"/>
    <n v="1"/>
    <n v="12.3"/>
    <n v="30.6"/>
    <n v="10.201342281879194"/>
    <n v="-26280.601999999999"/>
    <n v="231777.74100000001"/>
    <n v="157977.88399999999"/>
    <n v="33086.883999999998"/>
    <n v="52288.938000000002"/>
    <n v="389755.625"/>
    <n v="363475.02299999999"/>
    <n v="2002.4987039473685"/>
    <n v="1829.6000065789474"/>
    <n v="1524.8535592105263"/>
  </r>
  <r>
    <x v="1"/>
    <x v="29"/>
    <x v="97"/>
    <n v="126"/>
    <n v="1"/>
    <n v="1"/>
    <n v="12.8"/>
    <n v="1"/>
    <n v="1"/>
    <n v="13.1"/>
    <n v="3.7"/>
    <n v="16.8"/>
    <n v="0.77976190476190466"/>
    <n v="4.5"/>
    <n v="21.3"/>
    <n v="9.1304347826086953"/>
    <n v="-13216.982"/>
    <n v="171040.58799999999"/>
    <n v="70311.991999999998"/>
    <n v="38612.652000000002"/>
    <n v="5104.4210000000003"/>
    <n v="241352.58"/>
    <n v="228135.598"/>
    <n v="1568.5357698412697"/>
    <n v="1463.6390873015873"/>
    <n v="1357.4649841269841"/>
  </r>
  <r>
    <x v="5"/>
    <x v="30"/>
    <x v="98"/>
    <n v="84"/>
    <n v="1"/>
    <n v="1"/>
    <n v="9.6"/>
    <n v="0"/>
    <n v="1"/>
    <n v="11.5"/>
    <n v="1.1000000000000001"/>
    <n v="12.6"/>
    <n v="0.91269841269841268"/>
    <n v="5.5"/>
    <n v="18.100000000000001"/>
    <n v="8.75"/>
    <n v="-31832.095000000001"/>
    <n v="144833.49100000001"/>
    <n v="34274.275999999998"/>
    <n v="11122"/>
    <n v="0"/>
    <n v="179107.76699999999"/>
    <n v="147275.67199999999"/>
    <n v="1999.8305595238094"/>
    <n v="1620.8770476190475"/>
    <n v="1724.2082261904764"/>
  </r>
  <r>
    <x v="7"/>
    <x v="31"/>
    <x v="99"/>
    <n v="42"/>
    <n v="0.8"/>
    <n v="0"/>
    <n v="5.3"/>
    <n v="0"/>
    <n v="1"/>
    <n v="6.3"/>
    <n v="0.9"/>
    <n v="7.1"/>
    <n v="0.88732394366197187"/>
    <n v="7"/>
    <n v="14.2"/>
    <n v="7.9245283018867925"/>
    <n v="-8139.79"/>
    <n v="107383.35799999999"/>
    <n v="60576.953999999998"/>
    <n v="7957"/>
    <n v="28353.564999999999"/>
    <n v="167960.31200000001"/>
    <n v="159820.522"/>
    <n v="3134.5177857142858"/>
    <n v="2940.7132619047616"/>
    <n v="2556.7466190476189"/>
  </r>
  <r>
    <x v="0"/>
    <x v="32"/>
    <x v="100"/>
    <n v="509"/>
    <n v="1"/>
    <n v="1"/>
    <n v="35.200000000000003"/>
    <n v="1"/>
    <n v="4.5999999999999996"/>
    <n v="42.7"/>
    <n v="0"/>
    <n v="42.7"/>
    <n v="1"/>
    <n v="21.5"/>
    <n v="64.2"/>
    <n v="14.060773480662982"/>
    <n v="-52877.731"/>
    <n v="513008.14199999999"/>
    <n v="210594.49"/>
    <n v="141843.628"/>
    <n v="0"/>
    <n v="723602.63199999998"/>
    <n v="670724.90099999995"/>
    <n v="1142.9449980353634"/>
    <n v="1039.0594754420431"/>
    <n v="1007.8745422396856"/>
  </r>
  <r>
    <x v="3"/>
    <x v="32"/>
    <x v="101"/>
    <n v="400"/>
    <n v="1"/>
    <n v="1"/>
    <n v="28.6"/>
    <n v="1"/>
    <n v="4.5"/>
    <n v="36.1"/>
    <n v="0"/>
    <n v="36.1"/>
    <n v="1"/>
    <n v="24.5"/>
    <n v="60.6"/>
    <n v="13.513513513513512"/>
    <n v="-54401.224000000002"/>
    <n v="421845.10100000002"/>
    <n v="193780.72"/>
    <n v="127762.961"/>
    <n v="0"/>
    <n v="615625.821"/>
    <n v="561224.59699999995"/>
    <n v="1219.65715"/>
    <n v="1083.6540899999998"/>
    <n v="1054.6127525000002"/>
  </r>
  <r>
    <x v="3"/>
    <x v="32"/>
    <x v="102"/>
    <n v="314"/>
    <n v="2"/>
    <n v="1"/>
    <n v="27.2"/>
    <n v="1"/>
    <n v="1"/>
    <n v="31.2"/>
    <n v="1"/>
    <n v="32.200000000000003"/>
    <n v="0.96894409937888193"/>
    <n v="17.3"/>
    <n v="49.5"/>
    <n v="11.134751773049645"/>
    <n v="-35386.086000000003"/>
    <n v="348344.76299999998"/>
    <n v="145053.24400000001"/>
    <n v="91546.811000000002"/>
    <n v="0"/>
    <n v="493398.00699999998"/>
    <n v="458011.92099999997"/>
    <n v="1279.7808789808917"/>
    <n v="1167.0863375796177"/>
    <n v="1109.3782261146496"/>
  </r>
  <r>
    <x v="6"/>
    <x v="32"/>
    <x v="103"/>
    <n v="4"/>
    <n v="1"/>
    <n v="0"/>
    <n v="1.3"/>
    <n v="0"/>
    <n v="0"/>
    <n v="2.1"/>
    <n v="0.2"/>
    <n v="2.2999999999999998"/>
    <n v="0.91304347826086962"/>
    <n v="0"/>
    <n v="2.3000000000000003"/>
    <n v="3.0769230769230766"/>
    <n v="-9.8949999999999996"/>
    <n v="23105.625"/>
    <n v="13978.723"/>
    <n v="8340.9459999999999"/>
    <n v="0"/>
    <n v="37084.347999999998"/>
    <n v="37074.453000000001"/>
    <n v="7185.8504999999996"/>
    <n v="7183.3767500000004"/>
    <n v="5776.40625"/>
  </r>
  <r>
    <x v="6"/>
    <x v="32"/>
    <x v="104"/>
    <n v="11"/>
    <n v="0.5"/>
    <n v="0"/>
    <n v="2"/>
    <n v="0"/>
    <n v="0"/>
    <n v="1.5"/>
    <n v="1"/>
    <n v="2.5"/>
    <n v="0.6"/>
    <n v="1.1000000000000001"/>
    <n v="3.6"/>
    <n v="5.5"/>
    <n v="-2742.4380000000001"/>
    <n v="33399.199999999997"/>
    <n v="14579.710999999999"/>
    <n v="7807.3519999999999"/>
    <n v="0"/>
    <n v="47978.911"/>
    <n v="45236.472999999998"/>
    <n v="3651.9599090909092"/>
    <n v="3402.6473636363635"/>
    <n v="3036.2909090909088"/>
  </r>
  <r>
    <x v="2"/>
    <x v="32"/>
    <x v="105"/>
    <n v="464"/>
    <n v="1"/>
    <n v="1"/>
    <n v="33.700000000000003"/>
    <n v="2"/>
    <n v="2"/>
    <n v="39.6"/>
    <n v="0"/>
    <n v="39.6"/>
    <n v="1"/>
    <n v="20.3"/>
    <n v="59.900000000000006"/>
    <n v="12.997198879551819"/>
    <n v="-49795.258000000002"/>
    <n v="448044.435"/>
    <n v="152252.791"/>
    <n v="86967.702999999994"/>
    <n v="0"/>
    <n v="600297.22600000002"/>
    <n v="550501.96799999999"/>
    <n v="1106.3136271551725"/>
    <n v="998.99626077586208"/>
    <n v="965.61300646551729"/>
  </r>
  <r>
    <x v="3"/>
    <x v="32"/>
    <x v="106"/>
    <n v="392"/>
    <n v="1"/>
    <n v="1"/>
    <n v="26.6"/>
    <n v="1"/>
    <n v="1"/>
    <n v="30.6"/>
    <n v="0"/>
    <n v="30.6"/>
    <n v="1"/>
    <n v="26.6"/>
    <n v="57.2"/>
    <n v="14.202898550724637"/>
    <n v="-48778.074000000001"/>
    <n v="401736.196"/>
    <n v="234286.01500000001"/>
    <n v="175337.66500000001"/>
    <n v="0"/>
    <n v="636022.21100000001"/>
    <n v="587244.13699999999"/>
    <n v="1175.2156785714285"/>
    <n v="1050.7818163265306"/>
    <n v="1024.8372346938775"/>
  </r>
  <r>
    <x v="1"/>
    <x v="32"/>
    <x v="107"/>
    <n v="196"/>
    <n v="1"/>
    <n v="1"/>
    <n v="16.8"/>
    <n v="1"/>
    <n v="1.7"/>
    <n v="21.3"/>
    <n v="0.2"/>
    <n v="21.5"/>
    <n v="0.99069767441860468"/>
    <n v="13.5"/>
    <n v="35"/>
    <n v="11.011235955056179"/>
    <n v="-26682.569"/>
    <n v="273714.761"/>
    <n v="103855.289"/>
    <n v="69203.61"/>
    <n v="0"/>
    <n v="377570.05"/>
    <n v="350887.48100000003"/>
    <n v="1573.2981632653061"/>
    <n v="1437.1626071428573"/>
    <n v="1396.5038826530613"/>
  </r>
  <r>
    <x v="3"/>
    <x v="32"/>
    <x v="108"/>
    <n v="382"/>
    <n v="1"/>
    <n v="0"/>
    <n v="30.6"/>
    <n v="2"/>
    <n v="8.1999999999999993"/>
    <n v="40.9"/>
    <n v="1"/>
    <n v="41.9"/>
    <n v="0.9761336515513126"/>
    <n v="27.2"/>
    <n v="69.099999999999994"/>
    <n v="11.717791411042944"/>
    <n v="-42504.063000000002"/>
    <n v="433812.56099999999"/>
    <n v="177571.486"/>
    <n v="115995.664"/>
    <n v="0"/>
    <n v="611384.04700000002"/>
    <n v="568879.98400000005"/>
    <n v="1296.8282277486912"/>
    <n v="1185.5610471204191"/>
    <n v="1135.6349764397905"/>
  </r>
  <r>
    <x v="4"/>
    <x v="33"/>
    <x v="109"/>
    <n v="281"/>
    <n v="1"/>
    <n v="0"/>
    <n v="27.8"/>
    <n v="3"/>
    <n v="1"/>
    <n v="32.799999999999997"/>
    <n v="0"/>
    <n v="32.799999999999997"/>
    <n v="1"/>
    <n v="17.899999999999999"/>
    <n v="50.699999999999996"/>
    <n v="9.1233766233766236"/>
    <n v="-8273.7729999999992"/>
    <n v="368198.755"/>
    <n v="90159.682000000001"/>
    <n v="44123.063999999998"/>
    <n v="5325.64"/>
    <n v="458358.43699999998"/>
    <n v="450084.66399999999"/>
    <n v="1455.1947793594306"/>
    <n v="1425.7507473309606"/>
    <n v="1310.3158540925267"/>
  </r>
  <r>
    <x v="6"/>
    <x v="33"/>
    <x v="110"/>
    <n v="13"/>
    <n v="0.9"/>
    <n v="0"/>
    <n v="2.1"/>
    <n v="0"/>
    <n v="0"/>
    <n v="1.9"/>
    <n v="1.1000000000000001"/>
    <n v="3"/>
    <n v="0.6333333333333333"/>
    <n v="0.6"/>
    <n v="3.6"/>
    <n v="6.1904761904761898"/>
    <n v="-2302.7130000000002"/>
    <n v="41516.343000000001"/>
    <n v="12561.268"/>
    <n v="4084.7640000000001"/>
    <n v="2892.92"/>
    <n v="54077.610999999997"/>
    <n v="51774.898000000001"/>
    <n v="3623.0713076923075"/>
    <n v="3445.9395384615386"/>
    <n v="3193.5648461538462"/>
  </r>
  <r>
    <x v="7"/>
    <x v="33"/>
    <x v="111"/>
    <n v="24"/>
    <n v="0.8"/>
    <n v="0"/>
    <n v="5.2"/>
    <n v="0"/>
    <n v="0"/>
    <n v="2.7"/>
    <n v="3.3"/>
    <n v="6"/>
    <n v="0.45"/>
    <n v="4.5999999999999996"/>
    <n v="10.6"/>
    <n v="4.615384615384615"/>
    <n v="-7855.402"/>
    <n v="109641.56200000001"/>
    <n v="41726.118999999999"/>
    <n v="13363.896000000001"/>
    <n v="16697.576000000001"/>
    <n v="151367.68100000001"/>
    <n v="143512.27900000001"/>
    <n v="5054.4253749999998"/>
    <n v="4727.1169583333331"/>
    <n v="4568.3984166666669"/>
  </r>
  <r>
    <x v="1"/>
    <x v="34"/>
    <x v="112"/>
    <n v="198"/>
    <n v="1"/>
    <n v="1"/>
    <n v="19.7"/>
    <n v="2"/>
    <n v="1.5"/>
    <n v="24.4"/>
    <n v="0.8"/>
    <n v="25.2"/>
    <n v="0.96825396825396826"/>
    <n v="17.2"/>
    <n v="42.4"/>
    <n v="9.1244239631336406"/>
    <n v="-21874.696"/>
    <n v="300874.59899999999"/>
    <n v="168438.967"/>
    <n v="99579.995999999999"/>
    <n v="14073.814"/>
    <n v="469313.56599999999"/>
    <n v="447438.87"/>
    <n v="1796.2613939393939"/>
    <n v="1685.7831313131312"/>
    <n v="1519.5686818181819"/>
  </r>
  <r>
    <x v="7"/>
    <x v="35"/>
    <x v="113"/>
    <n v="21"/>
    <n v="1"/>
    <n v="0"/>
    <n v="1.5"/>
    <n v="0"/>
    <n v="0"/>
    <n v="2.5"/>
    <n v="0"/>
    <n v="2.5"/>
    <n v="1"/>
    <n v="1.8"/>
    <n v="4.3"/>
    <n v="14"/>
    <n v="-4752"/>
    <n v="35905"/>
    <n v="24459.212"/>
    <n v="14895"/>
    <n v="5012.4669999999996"/>
    <n v="60364.212"/>
    <n v="55612.212"/>
    <n v="1926.5116666666665"/>
    <n v="1700.2259523809521"/>
    <n v="1709.7619047619048"/>
  </r>
  <r>
    <x v="4"/>
    <x v="35"/>
    <x v="114"/>
    <n v="215"/>
    <n v="0.9"/>
    <n v="0"/>
    <n v="21.9"/>
    <n v="2"/>
    <n v="1.5"/>
    <n v="24.8"/>
    <n v="1.5"/>
    <n v="26.2"/>
    <n v="0.94656488549618323"/>
    <n v="13.8"/>
    <n v="40.1"/>
    <n v="8.99581589958159"/>
    <n v="-28028.567999999999"/>
    <n v="314353.48800000001"/>
    <n v="140612.79800000001"/>
    <n v="66121.784"/>
    <n v="19669.191999999999"/>
    <n v="454966.28600000002"/>
    <n v="426937.71799999999"/>
    <n v="1717.0944651162793"/>
    <n v="1586.7290325581394"/>
    <n v="1462.109246511628"/>
  </r>
  <r>
    <x v="1"/>
    <x v="36"/>
    <x v="115"/>
    <n v="133"/>
    <n v="0.8"/>
    <n v="1"/>
    <n v="16.2"/>
    <n v="1"/>
    <n v="2"/>
    <n v="20.8"/>
    <n v="0.2"/>
    <n v="21"/>
    <n v="0.99047619047619051"/>
    <n v="8.6999999999999993"/>
    <n v="29.7"/>
    <n v="7.7325581395348841"/>
    <n v="-23770.081999999999"/>
    <n v="250146.77799999999"/>
    <n v="125298.014"/>
    <n v="39948.372000000003"/>
    <n v="35113.972999999998"/>
    <n v="375444.79200000002"/>
    <n v="351674.71"/>
    <n v="2258.5146390977447"/>
    <n v="2079.7922180451128"/>
    <n v="1880.8028421052632"/>
  </r>
  <r>
    <x v="5"/>
    <x v="37"/>
    <x v="116"/>
    <n v="72"/>
    <n v="1"/>
    <n v="1"/>
    <n v="7.3"/>
    <n v="1"/>
    <n v="0.8"/>
    <n v="9.3000000000000007"/>
    <n v="1.8"/>
    <n v="11.1"/>
    <n v="0.83783783783783794"/>
    <n v="5"/>
    <n v="16.100000000000001"/>
    <n v="8.6746987951807224"/>
    <n v="-32658.526000000002"/>
    <n v="135015.31099999999"/>
    <n v="99241.926999999996"/>
    <n v="37269.455999999998"/>
    <n v="21190.017"/>
    <n v="234257.23800000001"/>
    <n v="201598.712"/>
    <n v="2441.6356250000003"/>
    <n v="1988.044986111111"/>
    <n v="1875.2126527777775"/>
  </r>
  <r>
    <x v="7"/>
    <x v="38"/>
    <x v="117"/>
    <n v="48"/>
    <n v="1"/>
    <n v="0"/>
    <n v="7.1"/>
    <n v="0"/>
    <n v="0"/>
    <n v="8.1"/>
    <n v="0"/>
    <n v="8.1"/>
    <n v="1"/>
    <n v="2.8"/>
    <n v="10.899999999999999"/>
    <n v="6.7605633802816909"/>
    <n v="-119.68"/>
    <n v="88619.831999999995"/>
    <n v="60984.648000000001"/>
    <n v="36139.951999999997"/>
    <n v="4932.2790000000005"/>
    <n v="149604.48000000001"/>
    <n v="149484.79999999999"/>
    <n v="2261.0885208333334"/>
    <n v="2258.5951874999996"/>
    <n v="1846.2465"/>
  </r>
  <r>
    <x v="7"/>
    <x v="39"/>
    <x v="118"/>
    <n v="47"/>
    <n v="1"/>
    <n v="0"/>
    <n v="6"/>
    <n v="1"/>
    <n v="0"/>
    <n v="7.6"/>
    <n v="0.5"/>
    <n v="8"/>
    <n v="0.95"/>
    <n v="1.4"/>
    <n v="9.5"/>
    <n v="6.7142857142857144"/>
    <n v="-3078.3359999999998"/>
    <n v="84462.039000000004"/>
    <n v="43200.540999999997"/>
    <n v="21912"/>
    <n v="3447.0650000000001"/>
    <n v="127662.58"/>
    <n v="124584.24400000001"/>
    <n v="2176.6705319148937"/>
    <n v="2111.1740212765958"/>
    <n v="1797.0646595744681"/>
  </r>
  <r>
    <x v="7"/>
    <x v="40"/>
    <x v="119"/>
    <n v="33"/>
    <n v="1"/>
    <n v="0"/>
    <n v="5"/>
    <n v="0"/>
    <n v="0"/>
    <n v="6"/>
    <n v="0"/>
    <n v="6"/>
    <n v="1"/>
    <n v="4.2"/>
    <n v="10.199999999999999"/>
    <n v="6.6"/>
    <n v="-2493.2809999999999"/>
    <n v="78450.001999999993"/>
    <n v="27955.012999999999"/>
    <n v="19160.562000000002"/>
    <n v="0"/>
    <n v="106405.015"/>
    <n v="103911.734"/>
    <n v="2643.771303030303"/>
    <n v="2568.217333333333"/>
    <n v="2377.2727878787878"/>
  </r>
  <r>
    <x v="7"/>
    <x v="41"/>
    <x v="120"/>
    <n v="39"/>
    <n v="0.8"/>
    <n v="0"/>
    <n v="7.1"/>
    <n v="0"/>
    <n v="0.5"/>
    <n v="7.4"/>
    <n v="1"/>
    <n v="8.4"/>
    <n v="0.88095238095238093"/>
    <n v="6"/>
    <n v="14.4"/>
    <n v="5.4929577464788739"/>
    <n v="-13285.405000000001"/>
    <n v="125591.655"/>
    <n v="64476.03"/>
    <n v="20568.78"/>
    <n v="27813.289000000001"/>
    <n v="190067.685"/>
    <n v="176782.28"/>
    <n v="2083.6119999999996"/>
    <n v="1888.2383970588235"/>
    <n v="1846.9361029411764"/>
  </r>
  <r>
    <x v="5"/>
    <x v="41"/>
    <x v="121"/>
    <n v="68"/>
    <n v="0.7"/>
    <n v="0"/>
    <n v="7"/>
    <n v="2.9"/>
    <n v="1"/>
    <n v="11.3"/>
    <n v="0.3"/>
    <n v="11.6"/>
    <n v="0.97413793103448287"/>
    <n v="10.1"/>
    <n v="21.700000000000003"/>
    <n v="6.8686868686868685"/>
    <n v="-10641.646000000001"/>
    <n v="156376.818"/>
    <n v="77216.135999999999"/>
    <n v="22361.88"/>
    <n v="28170.811000000002"/>
    <n v="233592.954"/>
    <n v="222951.30799999999"/>
    <n v="4693.8528974358969"/>
    <n v="4420.9901794871785"/>
    <n v="4009.6619999999998"/>
  </r>
  <r>
    <x v="5"/>
    <x v="42"/>
    <x v="122"/>
    <n v="68"/>
    <n v="1"/>
    <n v="0"/>
    <n v="10.7"/>
    <n v="0"/>
    <n v="0"/>
    <n v="6.8"/>
    <n v="4.8"/>
    <n v="11.7"/>
    <n v="0.58119658119658124"/>
    <n v="5.8"/>
    <n v="17.399999999999999"/>
    <n v="6.3551401869158886"/>
    <n v="-32140.221000000001"/>
    <n v="117993.118"/>
    <n v="45139.677000000003"/>
    <n v="31013.359"/>
    <n v="0"/>
    <n v="163132.79500000001"/>
    <n v="130992.57399999999"/>
    <n v="1942.9328823529413"/>
    <n v="1470.2825735294118"/>
    <n v="1735.192911764706"/>
  </r>
  <r>
    <x v="5"/>
    <x v="43"/>
    <x v="123"/>
    <n v="65"/>
    <n v="0.9"/>
    <n v="1"/>
    <n v="9.3000000000000007"/>
    <n v="0"/>
    <n v="0"/>
    <n v="10.8"/>
    <n v="0.5"/>
    <n v="11.2"/>
    <n v="0.96428571428571441"/>
    <n v="3.5"/>
    <n v="14.8"/>
    <n v="6.9892473118279561"/>
    <n v="-12156.055"/>
    <n v="125468.69100000001"/>
    <n v="36049.631000000001"/>
    <n v="16592"/>
    <n v="0"/>
    <n v="161518.32199999999"/>
    <n v="149362.26699999999"/>
    <n v="2229.6357230769227"/>
    <n v="2042.6194923076921"/>
    <n v="1930.287553846154"/>
  </r>
  <r>
    <x v="5"/>
    <x v="44"/>
    <x v="124"/>
    <n v="95"/>
    <n v="1"/>
    <n v="1"/>
    <n v="8.9"/>
    <n v="0"/>
    <n v="1"/>
    <n v="10.6"/>
    <n v="1.4"/>
    <n v="12"/>
    <n v="0.8833333333333333"/>
    <n v="6.1"/>
    <n v="18.100000000000001"/>
    <n v="10.674157303370785"/>
    <n v="-15349.645"/>
    <n v="141859.25399999999"/>
    <n v="128230.28599999999"/>
    <n v="85071.263999999996"/>
    <n v="0"/>
    <n v="270089.53999999998"/>
    <n v="254739.89499999999"/>
    <n v="1947.5607999999997"/>
    <n v="1785.9855894736841"/>
    <n v="1493.2553052631577"/>
  </r>
  <r>
    <x v="1"/>
    <x v="44"/>
    <x v="125"/>
    <n v="179"/>
    <n v="1.1000000000000001"/>
    <n v="1.1000000000000001"/>
    <n v="16.5"/>
    <n v="1"/>
    <n v="1"/>
    <n v="15.6"/>
    <n v="5.2"/>
    <n v="20.7"/>
    <n v="0.75362318840579712"/>
    <n v="9.6999999999999993"/>
    <n v="30.5"/>
    <n v="10.228571428571428"/>
    <n v="-15347.754999999999"/>
    <n v="206127.361"/>
    <n v="136217.82999999999"/>
    <n v="84118.308000000005"/>
    <n v="0"/>
    <n v="342345.19099999999"/>
    <n v="326997.43599999999"/>
    <n v="1442.608284916201"/>
    <n v="1356.8666368715083"/>
    <n v="1151.5495027932961"/>
  </r>
  <r>
    <x v="1"/>
    <x v="44"/>
    <x v="126"/>
    <n v="141"/>
    <n v="1"/>
    <n v="1"/>
    <n v="15.2"/>
    <n v="1"/>
    <n v="1"/>
    <n v="18.100000000000001"/>
    <n v="1"/>
    <n v="19.2"/>
    <n v="0.94270833333333348"/>
    <n v="9.6999999999999993"/>
    <n v="28.8"/>
    <n v="8.7037037037037042"/>
    <n v="-9017.9120000000003"/>
    <n v="214684.91500000001"/>
    <n v="113476.16800000001"/>
    <n v="75271.584000000003"/>
    <n v="0"/>
    <n v="328161.08299999998"/>
    <n v="319143.17099999997"/>
    <n v="1793.5425460992906"/>
    <n v="1729.5857234042551"/>
    <n v="1522.5880496453901"/>
  </r>
  <r>
    <x v="6"/>
    <x v="44"/>
    <x v="127"/>
    <n v="18"/>
    <n v="0.9"/>
    <n v="0"/>
    <n v="3.6"/>
    <n v="0"/>
    <n v="0"/>
    <n v="3.5"/>
    <n v="1"/>
    <n v="4.5"/>
    <n v="0.77777777777777779"/>
    <n v="1.6"/>
    <n v="6.1"/>
    <n v="5"/>
    <n v="-4058.8270000000002"/>
    <n v="48235.57"/>
    <n v="36539.502999999997"/>
    <n v="22493.508000000002"/>
    <n v="0"/>
    <n v="84775.073000000004"/>
    <n v="80716.245999999999"/>
    <n v="3460.0869444444447"/>
    <n v="3234.5965555555554"/>
    <n v="2679.7538888888889"/>
  </r>
  <r>
    <x v="4"/>
    <x v="44"/>
    <x v="128"/>
    <n v="207"/>
    <n v="1"/>
    <n v="0.5"/>
    <n v="20.7"/>
    <n v="1"/>
    <n v="1"/>
    <n v="22.2"/>
    <n v="2"/>
    <n v="24.2"/>
    <n v="0.91735537190082639"/>
    <n v="5.8"/>
    <n v="30"/>
    <n v="9.5391705069124431"/>
    <n v="-34732.351999999999"/>
    <n v="291168.05099999998"/>
    <n v="143364.45600000001"/>
    <n v="68570.820000000007"/>
    <n v="0"/>
    <n v="434532.50699999998"/>
    <n v="399800.15500000003"/>
    <n v="1767.9308550724636"/>
    <n v="1600.1417149758456"/>
    <n v="1406.6089420289854"/>
  </r>
  <r>
    <x v="5"/>
    <x v="45"/>
    <x v="129"/>
    <n v="88"/>
    <n v="1"/>
    <n v="1"/>
    <n v="8.3000000000000007"/>
    <n v="0"/>
    <n v="1"/>
    <n v="9.6"/>
    <n v="1.7"/>
    <n v="11.3"/>
    <n v="0.84955752212389368"/>
    <n v="10"/>
    <n v="21.299999999999997"/>
    <n v="10.602409638554215"/>
    <n v="-6688.9009999999998"/>
    <n v="155350.986"/>
    <n v="56496.273999999998"/>
    <n v="12098.075999999999"/>
    <n v="10893.522999999999"/>
    <n v="211847.26"/>
    <n v="205158.359"/>
    <n v="2146.0870568181822"/>
    <n v="2070.0768181818185"/>
    <n v="1765.3521136363636"/>
  </r>
  <r>
    <x v="6"/>
    <x v="46"/>
    <x v="130"/>
    <n v="5"/>
    <n v="0.8"/>
    <n v="0"/>
    <n v="1"/>
    <n v="0"/>
    <n v="0"/>
    <n v="0.8"/>
    <n v="1"/>
    <n v="1.8"/>
    <n v="0.44444444444444448"/>
    <n v="0.9"/>
    <n v="2.7"/>
    <n v="5"/>
    <n v="-6249"/>
    <n v="21565"/>
    <n v="9375"/>
    <m/>
    <m/>
    <n v="30940"/>
    <n v="24691"/>
    <n v="6188"/>
    <n v="4938.2"/>
    <n v="4313"/>
  </r>
  <r>
    <x v="6"/>
    <x v="47"/>
    <x v="131"/>
    <n v="16"/>
    <n v="0.7"/>
    <n v="0"/>
    <n v="3.3"/>
    <n v="0"/>
    <n v="0"/>
    <n v="1.7"/>
    <n v="2.2999999999999998"/>
    <n v="4"/>
    <n v="0.42499999999999999"/>
    <n v="1.6"/>
    <n v="5.6"/>
    <n v="4.8484848484848486"/>
    <n v="-1992.3130000000001"/>
    <n v="37391.985999999997"/>
    <n v="17897.12"/>
    <n v="6732"/>
    <n v="4169.7690000000002"/>
    <n v="55289.106"/>
    <n v="53296.792999999998"/>
    <n v="2774.2085625"/>
    <n v="2649.6889999999999"/>
    <n v="2336.9991249999998"/>
  </r>
  <r>
    <x v="5"/>
    <x v="48"/>
    <x v="132"/>
    <n v="66"/>
    <n v="0.7"/>
    <n v="1"/>
    <n v="7.6"/>
    <n v="0"/>
    <n v="1"/>
    <n v="6.3"/>
    <n v="4"/>
    <n v="10.3"/>
    <n v="0.61165048543689315"/>
    <n v="7.9"/>
    <n v="18.200000000000003"/>
    <n v="8.6842105263157894"/>
    <n v="-7451.6379999999999"/>
    <n v="112941.245"/>
    <n v="44425.891000000003"/>
    <n v="6641"/>
    <n v="11361.584000000001"/>
    <n v="157367.136"/>
    <n v="149915.49799999999"/>
    <n v="2111.5841212121213"/>
    <n v="1998.680515151515"/>
    <n v="1711.2309848484847"/>
  </r>
  <r>
    <x v="7"/>
    <x v="49"/>
    <x v="133"/>
    <n v="42"/>
    <n v="0.7"/>
    <n v="0"/>
    <n v="7"/>
    <n v="0.1"/>
    <n v="0"/>
    <n v="6.9"/>
    <n v="0.9"/>
    <n v="7.8"/>
    <n v="0.88461538461538469"/>
    <n v="5.6"/>
    <n v="13.4"/>
    <n v="5.915492957746479"/>
    <n v="-2994.1370000000002"/>
    <n v="89020.838000000003"/>
    <n v="53023.048999999999"/>
    <n v="37244.635999999999"/>
    <n v="598.899"/>
    <n v="142043.88699999999"/>
    <n v="139049.75"/>
    <n v="2480.9607619047615"/>
    <n v="2409.6717857142858"/>
    <n v="2119.5437619047621"/>
  </r>
  <r>
    <x v="1"/>
    <x v="49"/>
    <x v="134"/>
    <n v="101"/>
    <n v="1"/>
    <n v="1"/>
    <n v="10.5"/>
    <n v="0.6"/>
    <n v="0.5"/>
    <n v="13"/>
    <n v="0.6"/>
    <n v="13.6"/>
    <n v="0.95588235294117652"/>
    <n v="7.9"/>
    <n v="21.5"/>
    <n v="9.0990990990990994"/>
    <n v="-5236.1040000000003"/>
    <n v="163093"/>
    <n v="56243.430999999997"/>
    <n v="42677.616000000002"/>
    <n v="354.07600000000002"/>
    <n v="219336.43100000001"/>
    <n v="214100.32699999999"/>
    <n v="1745.5914752475248"/>
    <n v="1693.7488613861385"/>
    <n v="1614.7821782178219"/>
  </r>
  <r>
    <x v="3"/>
    <x v="49"/>
    <x v="135"/>
    <n v="349"/>
    <n v="1"/>
    <n v="1"/>
    <n v="32.700000000000003"/>
    <n v="1.5"/>
    <n v="3.1"/>
    <n v="36.1"/>
    <n v="3.1"/>
    <n v="39.299999999999997"/>
    <n v="0.9185750636132316"/>
    <n v="16.8"/>
    <n v="56"/>
    <n v="10.204678362573098"/>
    <n v="-18647.696"/>
    <n v="431381.11900000001"/>
    <n v="289505.90600000002"/>
    <n v="237775.94899999999"/>
    <n v="1146.825"/>
    <n v="720887.02500000002"/>
    <n v="702239.32900000003"/>
    <n v="1380.9863925501434"/>
    <n v="1327.5545988538684"/>
    <n v="1236.0490515759313"/>
  </r>
  <r>
    <x v="4"/>
    <x v="50"/>
    <x v="136"/>
    <n v="252"/>
    <n v="1"/>
    <n v="2"/>
    <n v="23.4"/>
    <n v="0"/>
    <n v="5"/>
    <n v="22.8"/>
    <n v="8.6"/>
    <n v="31.4"/>
    <n v="0.72611464968152872"/>
    <n v="17.100000000000001"/>
    <n v="48.5"/>
    <n v="10.76923076923077"/>
    <n v="-647.79399999999998"/>
    <n v="329783.65500000003"/>
    <n v="70918.740000000005"/>
    <n v="28680"/>
    <n v="2583.9499999999998"/>
    <n v="400702.39500000002"/>
    <n v="400054.60100000002"/>
    <n v="1466.0255753968254"/>
    <n v="1463.4549642857144"/>
    <n v="1308.6652976190478"/>
  </r>
  <r>
    <x v="6"/>
    <x v="50"/>
    <x v="137"/>
    <n v="11"/>
    <n v="1"/>
    <n v="0"/>
    <n v="3.1"/>
    <n v="0"/>
    <n v="0"/>
    <n v="4"/>
    <n v="0.2"/>
    <n v="4.0999999999999996"/>
    <n v="0.97560975609756106"/>
    <n v="0"/>
    <n v="4.2"/>
    <n v="3.5483870967741935"/>
    <n v="-302.58499999999998"/>
    <n v="38103.771999999997"/>
    <n v="7590.93"/>
    <n v="2600.0039999999999"/>
    <n v="0"/>
    <n v="45694.701999999997"/>
    <n v="45392.116999999998"/>
    <n v="3917.699818181818"/>
    <n v="3890.1920909090909"/>
    <n v="3463.9792727272725"/>
  </r>
  <r>
    <x v="0"/>
    <x v="51"/>
    <x v="138"/>
    <n v="520"/>
    <n v="1.7"/>
    <n v="2"/>
    <n v="43.5"/>
    <n v="2.7"/>
    <n v="7.1"/>
    <n v="55"/>
    <n v="2"/>
    <n v="56.9"/>
    <n v="0.96660808435852374"/>
    <n v="29.1"/>
    <n v="86.1"/>
    <n v="11.255411255411255"/>
    <n v="-41637.758000000002"/>
    <n v="690064.14500000002"/>
    <n v="254200.62700000001"/>
    <n v="168930"/>
    <n v="0"/>
    <n v="944264.772"/>
    <n v="902627.01399999997"/>
    <n v="1491.0284076923076"/>
    <n v="1410.955796153846"/>
    <n v="1327.0464326923077"/>
  </r>
  <r>
    <x v="1"/>
    <x v="52"/>
    <x v="139"/>
    <n v="127"/>
    <n v="1"/>
    <n v="1"/>
    <n v="18.7"/>
    <n v="2"/>
    <n v="0"/>
    <n v="21.3"/>
    <n v="1.4"/>
    <n v="22.7"/>
    <n v="0.93832599118942739"/>
    <n v="16.7"/>
    <n v="39.4"/>
    <n v="6.1352657004830924"/>
    <n v="-9462.8449999999993"/>
    <n v="288562.60700000002"/>
    <n v="150288.777"/>
    <n v="66276.39"/>
    <n v="11930.093999999999"/>
    <n v="438851.38400000002"/>
    <n v="429388.53899999999"/>
    <n v="2839.7236220472441"/>
    <n v="2765.2130314960627"/>
    <n v="2272.1465118110236"/>
  </r>
  <r>
    <x v="0"/>
    <x v="52"/>
    <x v="140"/>
    <n v="662"/>
    <n v="1"/>
    <n v="1"/>
    <n v="50.4"/>
    <n v="4"/>
    <n v="9.1"/>
    <n v="63.5"/>
    <n v="2"/>
    <n v="65.5"/>
    <n v="0.96946564885496178"/>
    <n v="35.200000000000003"/>
    <n v="100.7"/>
    <n v="12.169117647058824"/>
    <n v="-41977.017"/>
    <n v="769240.35"/>
    <n v="349460.886"/>
    <n v="155968.27799999999"/>
    <n v="15455.072"/>
    <n v="1118701.236"/>
    <n v="1076724.219"/>
    <n v="1430.9333625377644"/>
    <n v="1367.5239712990938"/>
    <n v="1161.9944864048339"/>
  </r>
  <r>
    <x v="0"/>
    <x v="52"/>
    <x v="141"/>
    <n v="575"/>
    <n v="1"/>
    <n v="1"/>
    <n v="45.2"/>
    <n v="3"/>
    <n v="5.7"/>
    <n v="51.1"/>
    <n v="4.8"/>
    <n v="55.9"/>
    <n v="0.91413237924865842"/>
    <n v="29"/>
    <n v="84.9"/>
    <n v="11.929460580912862"/>
    <n v="-49988.076000000001"/>
    <n v="639984.38300000003"/>
    <n v="259882.383"/>
    <n v="107398.96799999999"/>
    <n v="1959.9649999999999"/>
    <n v="899866.76599999995"/>
    <n v="849878.69"/>
    <n v="1374.7962313043479"/>
    <n v="1287.8604469565216"/>
    <n v="1113.0163182608696"/>
  </r>
  <r>
    <x v="5"/>
    <x v="53"/>
    <x v="142"/>
    <n v="54"/>
    <n v="1"/>
    <n v="0"/>
    <n v="6.9"/>
    <n v="0"/>
    <n v="1"/>
    <n v="7.7"/>
    <n v="1.2"/>
    <n v="8.9"/>
    <n v="0.8651685393258427"/>
    <n v="4.0999999999999996"/>
    <n v="13"/>
    <n v="7.8260869565217384"/>
    <n v="-10038.790000000001"/>
    <n v="104198.72100000001"/>
    <n v="61487.493000000002"/>
    <n v="18086.654999999999"/>
    <n v="17806.606"/>
    <n v="165686.21400000001"/>
    <n v="155647.424"/>
    <n v="2403.5732037037037"/>
    <n v="2217.6696851851852"/>
    <n v="1929.6059444444445"/>
  </r>
  <r>
    <x v="7"/>
    <x v="54"/>
    <x v="143"/>
    <n v="43"/>
    <n v="1"/>
    <n v="0"/>
    <n v="6.9"/>
    <n v="0"/>
    <n v="0"/>
    <n v="7.9"/>
    <n v="0"/>
    <n v="7.9"/>
    <n v="1"/>
    <n v="3.6"/>
    <n v="11.5"/>
    <n v="6.2318840579710137"/>
    <n v="-9025.4750000000004"/>
    <n v="88516.566999999995"/>
    <n v="77201.682000000001"/>
    <n v="33103.584000000003"/>
    <n v="22272.839"/>
    <n v="165718.24900000001"/>
    <n v="156692.774"/>
    <n v="2566.0889767441859"/>
    <n v="2356.1942093023254"/>
    <n v="2058.5248139534883"/>
  </r>
  <r>
    <x v="4"/>
    <x v="55"/>
    <x v="144"/>
    <n v="225"/>
    <n v="1"/>
    <n v="1"/>
    <n v="27.4"/>
    <n v="1"/>
    <n v="1.8"/>
    <n v="30.7"/>
    <n v="1.5"/>
    <n v="32.200000000000003"/>
    <n v="0.95341614906832284"/>
    <n v="18.399999999999999"/>
    <n v="50.6"/>
    <n v="7.922535211267606"/>
    <n v="-26726.21"/>
    <n v="355120.66200000001"/>
    <n v="181753.967"/>
    <n v="70574.724000000002"/>
    <n v="49875.207999999999"/>
    <n v="536874.62899999996"/>
    <n v="510148.41899999999"/>
    <n v="1850.7764311111107"/>
    <n v="1731.9932755555553"/>
    <n v="1578.3140533333333"/>
  </r>
  <r>
    <x v="1"/>
    <x v="56"/>
    <x v="145"/>
    <n v="130"/>
    <n v="1"/>
    <n v="1"/>
    <n v="14.1"/>
    <n v="0.9"/>
    <n v="0"/>
    <n v="14.8"/>
    <n v="2.2999999999999998"/>
    <n v="17"/>
    <n v="0.87058823529411766"/>
    <n v="12.5"/>
    <n v="29.6"/>
    <n v="8.6666666666666661"/>
    <n v="-12288.200999999999"/>
    <n v="182724.573"/>
    <n v="89281.61"/>
    <n v="37585.972000000002"/>
    <n v="0"/>
    <n v="272006.18300000002"/>
    <n v="259717.98199999999"/>
    <n v="1803.2323923076924"/>
    <n v="1708.7077692307691"/>
    <n v="1405.5736384615384"/>
  </r>
  <r>
    <x v="5"/>
    <x v="56"/>
    <x v="146"/>
    <n v="76"/>
    <n v="1"/>
    <n v="1"/>
    <n v="6.6"/>
    <n v="0"/>
    <n v="0"/>
    <n v="8"/>
    <n v="0.7"/>
    <n v="8.6"/>
    <n v="0.93023255813953487"/>
    <n v="5.4"/>
    <n v="14.1"/>
    <n v="11.515151515151516"/>
    <n v="-48960.284"/>
    <n v="107515.564"/>
    <n v="78745.055999999997"/>
    <n v="32073.143"/>
    <n v="0"/>
    <n v="186260.62"/>
    <n v="137300.33600000001"/>
    <n v="2028.7825921052629"/>
    <n v="1384.5683289473686"/>
    <n v="1414.6784736842105"/>
  </r>
  <r>
    <x v="5"/>
    <x v="57"/>
    <x v="147"/>
    <n v="99"/>
    <n v="1"/>
    <n v="1"/>
    <n v="13"/>
    <n v="1"/>
    <n v="0"/>
    <n v="16"/>
    <n v="0"/>
    <n v="16"/>
    <n v="1"/>
    <n v="8.3000000000000007"/>
    <n v="24.3"/>
    <n v="7.0714285714285712"/>
    <n v="-53314.167000000001"/>
    <n v="181192.101"/>
    <n v="85665.956999999995"/>
    <n v="21448.879000000001"/>
    <n v="16768.864000000001"/>
    <n v="266858.05800000002"/>
    <n v="213543.891"/>
    <n v="2309.4981313131311"/>
    <n v="1770.9711919191918"/>
    <n v="1830.2232424242425"/>
  </r>
  <r>
    <x v="3"/>
    <x v="58"/>
    <x v="148"/>
    <n v="353"/>
    <n v="1"/>
    <n v="1"/>
    <n v="28.8"/>
    <n v="2"/>
    <n v="5.5"/>
    <n v="37.6"/>
    <n v="0.7"/>
    <n v="38.299999999999997"/>
    <n v="0.98172323759791136"/>
    <n v="20.399999999999999"/>
    <n v="58.7"/>
    <n v="11.461038961038961"/>
    <n v="-89778.448000000004"/>
    <n v="482408.95199999999"/>
    <n v="148789.253"/>
    <n v="65977.600000000006"/>
    <n v="0"/>
    <n v="631198.20499999996"/>
    <n v="541419.75699999998"/>
    <n v="1601.1915155807364"/>
    <n v="1346.8616345609066"/>
    <n v="1366.5975977337109"/>
  </r>
  <r>
    <x v="4"/>
    <x v="59"/>
    <x v="149"/>
    <n v="225"/>
    <n v="1"/>
    <n v="1"/>
    <n v="21"/>
    <n v="1.5"/>
    <n v="2.5"/>
    <n v="26.5"/>
    <n v="0.5"/>
    <n v="27"/>
    <n v="0.98148148148148151"/>
    <n v="17.3"/>
    <n v="44.3"/>
    <n v="10"/>
    <n v="-24323.281999999999"/>
    <n v="325184.315"/>
    <n v="142238.55900000001"/>
    <n v="65784.995999999999"/>
    <n v="2728.2080000000001"/>
    <n v="467422.87400000001"/>
    <n v="443099.592"/>
    <n v="1772.9318666666668"/>
    <n v="1664.8283911111112"/>
    <n v="1445.2636222222222"/>
  </r>
  <r>
    <x v="7"/>
    <x v="60"/>
    <x v="150"/>
    <n v="41"/>
    <n v="0.8"/>
    <n v="1"/>
    <n v="7.1"/>
    <n v="0"/>
    <n v="1.3"/>
    <n v="9.9"/>
    <n v="0.3"/>
    <n v="10.199999999999999"/>
    <n v="0.97058823529411775"/>
    <n v="7.9"/>
    <n v="18.100000000000001"/>
    <n v="5.774647887323944"/>
    <n v="-4277.7389999999996"/>
    <n v="110131.454"/>
    <n v="76593.535999999993"/>
    <n v="18763.116000000002"/>
    <n v="17535.805"/>
    <n v="186724.99"/>
    <n v="182447.25099999999"/>
    <n v="3668.9285121951216"/>
    <n v="3564.593414634146"/>
    <n v="2686.1330243902439"/>
  </r>
  <r>
    <x v="7"/>
    <x v="61"/>
    <x v="151"/>
    <n v="47"/>
    <n v="1"/>
    <n v="0"/>
    <n v="6.2"/>
    <n v="0"/>
    <n v="0"/>
    <n v="6.4"/>
    <n v="0.8"/>
    <n v="7.2"/>
    <n v="0.88888888888888895"/>
    <n v="2.7"/>
    <n v="9.9"/>
    <n v="7.5806451612903221"/>
    <n v="-1562.575"/>
    <n v="80684.672999999995"/>
    <n v="106900.94"/>
    <n v="19265.508000000002"/>
    <n v="35021.059000000001"/>
    <n v="187585.61300000001"/>
    <n v="186023.038"/>
    <n v="2836.1499148936173"/>
    <n v="2802.903638297872"/>
    <n v="1716.6951702127658"/>
  </r>
  <r>
    <x v="5"/>
    <x v="62"/>
    <x v="152"/>
    <n v="51"/>
    <n v="0.9"/>
    <n v="1"/>
    <n v="5.8"/>
    <n v="0"/>
    <n v="0"/>
    <n v="7.1"/>
    <n v="0.6"/>
    <n v="7.7"/>
    <n v="0.92207792207792205"/>
    <n v="2"/>
    <n v="9.6999999999999993"/>
    <n v="8.793103448275863"/>
    <n v="-4857.2160000000003"/>
    <n v="82386.13"/>
    <n v="66993.952999999994"/>
    <n v="12719.208000000001"/>
    <n v="15296.183999999999"/>
    <n v="149380.08300000001"/>
    <n v="144522.867"/>
    <n v="2379.6998235294122"/>
    <n v="2284.4602941176472"/>
    <n v="1615.4143137254903"/>
  </r>
  <r>
    <x v="5"/>
    <x v="62"/>
    <x v="153"/>
    <n v="81"/>
    <n v="0.9"/>
    <n v="1"/>
    <n v="8.4"/>
    <n v="0"/>
    <n v="1.1000000000000001"/>
    <n v="11.4"/>
    <n v="0"/>
    <n v="11.4"/>
    <n v="1"/>
    <n v="5.0999999999999996"/>
    <n v="16.5"/>
    <n v="9.6428571428571423"/>
    <n v="-8816.4259999999995"/>
    <n v="131633.14300000001"/>
    <n v="92076.331999999995"/>
    <n v="27165.072"/>
    <n v="19315.635999999999"/>
    <n v="223709.47500000001"/>
    <n v="214893.049"/>
    <n v="2188.0094691358022"/>
    <n v="2079.1647037037037"/>
    <n v="1625.1005308641977"/>
  </r>
  <r>
    <x v="1"/>
    <x v="63"/>
    <x v="154"/>
    <n v="107"/>
    <n v="1"/>
    <n v="0"/>
    <n v="11"/>
    <n v="0.8"/>
    <n v="1.2"/>
    <n v="8.5"/>
    <n v="5.5"/>
    <n v="13.9"/>
    <n v="0.61151079136690645"/>
    <n v="10.1"/>
    <n v="24.1"/>
    <n v="9.0677966101694913"/>
    <n v="-26667.896000000001"/>
    <n v="190559.63"/>
    <n v="99104.876999999993"/>
    <n v="34551.760000000002"/>
    <n v="37375.591"/>
    <n v="289664.50699999998"/>
    <n v="262996.61099999998"/>
    <n v="2034.9266915887849"/>
    <n v="1785.6940186915886"/>
    <n v="1780.9311214953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DE9BFDB-64FB-4027-8C3A-E6DEB3B6D2F5}" name="PivotTable25" cacheId="5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F160" firstHeaderRow="0" firstDataRow="1" firstDataCol="1" rowPageCount="2" colPageCount="1"/>
  <pivotFields count="26">
    <pivotField axis="axisPage" showAll="0">
      <items count="9">
        <item x="6"/>
        <item x="1"/>
        <item x="4"/>
        <item x="7"/>
        <item x="3"/>
        <item x="2"/>
        <item x="0"/>
        <item x="5"/>
        <item t="default"/>
      </items>
    </pivotField>
    <pivotField axis="axisPage" showAll="0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Row" showAll="0">
      <items count="156">
        <item x="61"/>
        <item x="34"/>
        <item x="44"/>
        <item x="45"/>
        <item x="0"/>
        <item x="113"/>
        <item x="93"/>
        <item x="1"/>
        <item x="50"/>
        <item x="80"/>
        <item x="2"/>
        <item x="139"/>
        <item x="87"/>
        <item x="152"/>
        <item x="153"/>
        <item x="109"/>
        <item x="3"/>
        <item x="4"/>
        <item x="71"/>
        <item x="100"/>
        <item x="133"/>
        <item x="5"/>
        <item x="114"/>
        <item x="134"/>
        <item x="6"/>
        <item x="90"/>
        <item x="46"/>
        <item x="154"/>
        <item x="147"/>
        <item x="7"/>
        <item x="8"/>
        <item x="47"/>
        <item x="69"/>
        <item x="101"/>
        <item x="102"/>
        <item x="9"/>
        <item x="118"/>
        <item x="72"/>
        <item x="81"/>
        <item x="74"/>
        <item x="130"/>
        <item x="132"/>
        <item x="124"/>
        <item x="112"/>
        <item x="67"/>
        <item x="76"/>
        <item x="136"/>
        <item x="96"/>
        <item x="142"/>
        <item x="82"/>
        <item x="125"/>
        <item x="43"/>
        <item x="79"/>
        <item x="138"/>
        <item x="97"/>
        <item x="91"/>
        <item x="126"/>
        <item x="145"/>
        <item x="92"/>
        <item x="83"/>
        <item x="110"/>
        <item x="127"/>
        <item x="122"/>
        <item x="94"/>
        <item x="135"/>
        <item x="75"/>
        <item x="131"/>
        <item x="103"/>
        <item x="137"/>
        <item x="104"/>
        <item x="148"/>
        <item x="68"/>
        <item x="77"/>
        <item x="149"/>
        <item x="84"/>
        <item x="85"/>
        <item x="10"/>
        <item x="62"/>
        <item x="11"/>
        <item x="12"/>
        <item x="13"/>
        <item x="73"/>
        <item x="63"/>
        <item x="14"/>
        <item x="98"/>
        <item x="48"/>
        <item x="15"/>
        <item x="64"/>
        <item x="35"/>
        <item x="115"/>
        <item x="51"/>
        <item x="99"/>
        <item x="16"/>
        <item x="52"/>
        <item x="144"/>
        <item x="17"/>
        <item x="36"/>
        <item x="18"/>
        <item x="150"/>
        <item x="143"/>
        <item x="19"/>
        <item x="37"/>
        <item x="58"/>
        <item x="53"/>
        <item x="59"/>
        <item x="20"/>
        <item x="21"/>
        <item x="146"/>
        <item x="78"/>
        <item x="22"/>
        <item x="38"/>
        <item x="105"/>
        <item x="23"/>
        <item x="65"/>
        <item x="106"/>
        <item x="128"/>
        <item x="66"/>
        <item x="24"/>
        <item x="107"/>
        <item x="25"/>
        <item x="54"/>
        <item x="111"/>
        <item x="88"/>
        <item x="26"/>
        <item x="86"/>
        <item x="119"/>
        <item x="27"/>
        <item x="28"/>
        <item x="39"/>
        <item x="29"/>
        <item x="30"/>
        <item x="55"/>
        <item x="123"/>
        <item x="108"/>
        <item x="49"/>
        <item x="56"/>
        <item x="40"/>
        <item x="41"/>
        <item x="120"/>
        <item x="70"/>
        <item x="89"/>
        <item x="140"/>
        <item x="116"/>
        <item x="121"/>
        <item x="151"/>
        <item x="31"/>
        <item x="141"/>
        <item x="117"/>
        <item x="95"/>
        <item x="60"/>
        <item x="42"/>
        <item x="32"/>
        <item x="57"/>
        <item x="33"/>
        <item x="129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dataField="1" numFmtId="3" showAll="0"/>
    <pivotField dataField="1" numFmtId="3" showAll="0"/>
    <pivotField dataField="1" numFmtId="3" showAll="0"/>
  </pivotFields>
  <rowFields count="1">
    <field x="2"/>
  </rowFields>
  <rowItems count="1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0" hier="-1"/>
    <pageField fld="1" hier="-1"/>
  </pageFields>
  <dataFields count="5">
    <dataField name="Sum of Fjöldi nemenda" fld="3" baseField="0" baseItem="0"/>
    <dataField name="Sum of % grunnskólakennara" fld="12" baseField="2" baseItem="0" numFmtId="164"/>
    <dataField name="Sum of Brúttó rekstrarkostn (mínus innri leiga og skólaakstur)/nem" fld="23" baseField="2" baseItem="0" numFmtId="3"/>
    <dataField name="Sum of Nettó rekstrarkostn (mínus innri leiga og skólaakstur/nem" fld="24" baseField="2" baseItem="0" numFmtId="3"/>
    <dataField name="Sum of Launakostn/" fld="25" baseField="2" baseItem="0" numFmtId="3"/>
  </dataFields>
  <formats count="4">
    <format dxfId="5">
      <pivotArea field="2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">
      <pivotArea field="2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1FF3A-67B0-4816-BF14-5CFA4AD4D330}">
  <dimension ref="A1:Z163"/>
  <sheetViews>
    <sheetView workbookViewId="0">
      <pane ySplit="7" topLeftCell="A8" activePane="bottomLeft" state="frozen"/>
      <selection pane="bottomLeft" activeCell="A7" sqref="A7:Z162"/>
    </sheetView>
  </sheetViews>
  <sheetFormatPr defaultRowHeight="15"/>
  <cols>
    <col min="1" max="1" width="9.85546875" customWidth="1"/>
    <col min="2" max="2" width="25.28515625" customWidth="1"/>
    <col min="3" max="3" width="23.42578125" customWidth="1"/>
    <col min="5" max="6" width="11.140625" customWidth="1"/>
    <col min="17" max="17" width="9.85546875" bestFit="1" customWidth="1"/>
    <col min="18" max="18" width="13.85546875" customWidth="1"/>
    <col min="19" max="19" width="15.140625" customWidth="1"/>
    <col min="20" max="20" width="10.140625" bestFit="1" customWidth="1"/>
    <col min="21" max="21" width="9.28515625" bestFit="1" customWidth="1"/>
    <col min="22" max="23" width="10.140625" bestFit="1" customWidth="1"/>
    <col min="24" max="24" width="16.85546875" customWidth="1"/>
    <col min="25" max="25" width="17.140625" customWidth="1"/>
    <col min="26" max="26" width="15.42578125" customWidth="1"/>
  </cols>
  <sheetData>
    <row r="1" spans="1:26">
      <c r="A1" s="6" t="s">
        <v>243</v>
      </c>
      <c r="B1" s="8"/>
      <c r="C1" s="6"/>
      <c r="D1" s="6"/>
      <c r="E1" s="6"/>
      <c r="F1" s="6" t="s">
        <v>247</v>
      </c>
      <c r="G1" s="6"/>
      <c r="H1" s="6" t="s">
        <v>244</v>
      </c>
      <c r="I1" s="6"/>
      <c r="J1" s="6"/>
      <c r="K1" s="6" t="s">
        <v>245</v>
      </c>
      <c r="L1" s="6"/>
      <c r="M1" s="6"/>
      <c r="O1" s="6"/>
      <c r="P1" s="6" t="s">
        <v>246</v>
      </c>
      <c r="Q1" s="6"/>
      <c r="T1" s="7"/>
      <c r="U1" s="7"/>
    </row>
    <row r="7" spans="1:26" s="10" customFormat="1" ht="69.95" customHeight="1">
      <c r="A7" s="9" t="s">
        <v>221</v>
      </c>
      <c r="B7" s="9" t="s">
        <v>222</v>
      </c>
      <c r="C7" s="9" t="s">
        <v>250</v>
      </c>
      <c r="D7" s="9" t="s">
        <v>223</v>
      </c>
      <c r="E7" s="9" t="s">
        <v>228</v>
      </c>
      <c r="F7" s="9" t="s">
        <v>229</v>
      </c>
      <c r="G7" s="9" t="s">
        <v>230</v>
      </c>
      <c r="H7" s="9" t="s">
        <v>231</v>
      </c>
      <c r="I7" s="9" t="s">
        <v>234</v>
      </c>
      <c r="J7" s="9" t="s">
        <v>224</v>
      </c>
      <c r="K7" s="9" t="s">
        <v>225</v>
      </c>
      <c r="L7" s="9" t="s">
        <v>232</v>
      </c>
      <c r="M7" s="9" t="s">
        <v>241</v>
      </c>
      <c r="N7" s="9" t="s">
        <v>226</v>
      </c>
      <c r="O7" s="9" t="s">
        <v>227</v>
      </c>
      <c r="P7" s="9" t="s">
        <v>242</v>
      </c>
      <c r="Q7" s="9" t="s">
        <v>233</v>
      </c>
      <c r="R7" s="9" t="s">
        <v>235</v>
      </c>
      <c r="S7" s="9" t="s">
        <v>236</v>
      </c>
      <c r="T7" s="9" t="s">
        <v>237</v>
      </c>
      <c r="U7" s="9" t="s">
        <v>238</v>
      </c>
      <c r="V7" s="9" t="s">
        <v>239</v>
      </c>
      <c r="W7" s="9" t="s">
        <v>240</v>
      </c>
      <c r="X7" s="11" t="s">
        <v>248</v>
      </c>
      <c r="Y7" s="12" t="s">
        <v>249</v>
      </c>
      <c r="Z7" s="11" t="s">
        <v>251</v>
      </c>
    </row>
    <row r="8" spans="1:26">
      <c r="A8" t="s">
        <v>259</v>
      </c>
      <c r="B8" s="1" t="s">
        <v>1</v>
      </c>
      <c r="C8" s="2" t="s">
        <v>2</v>
      </c>
      <c r="D8">
        <v>640</v>
      </c>
      <c r="E8">
        <v>1</v>
      </c>
      <c r="F8">
        <v>2</v>
      </c>
      <c r="G8">
        <v>46.3</v>
      </c>
      <c r="H8">
        <v>2</v>
      </c>
      <c r="I8">
        <v>5.0999999999999996</v>
      </c>
      <c r="J8">
        <v>52</v>
      </c>
      <c r="K8">
        <v>4.3</v>
      </c>
      <c r="L8">
        <v>56.3</v>
      </c>
      <c r="M8" s="4">
        <f t="shared" ref="M8:M39" si="0">+J8/L8</f>
        <v>0.92362344582593259</v>
      </c>
      <c r="N8">
        <v>29.9</v>
      </c>
      <c r="O8">
        <v>86.199999999999989</v>
      </c>
      <c r="P8" s="5">
        <f t="shared" ref="P8:P39" si="1">+D8/(G8+H8)</f>
        <v>13.250517598343686</v>
      </c>
      <c r="Q8" s="3">
        <v>-55800.639000000003</v>
      </c>
      <c r="R8" s="3">
        <v>640244.26500000001</v>
      </c>
      <c r="S8" s="3">
        <v>353201.397</v>
      </c>
      <c r="T8" s="3">
        <v>248967.02600000001</v>
      </c>
      <c r="U8" s="3">
        <v>0</v>
      </c>
      <c r="V8" s="3">
        <v>993445.66200000001</v>
      </c>
      <c r="W8" s="3">
        <v>937645.02300000004</v>
      </c>
      <c r="X8" s="3">
        <f t="shared" ref="X8:X39" si="2">+(V8-(T8+U8))/D8</f>
        <v>1163.24786875</v>
      </c>
      <c r="Y8" s="3">
        <f t="shared" ref="Y8:Y39" si="3">+(W8-(U8+T8))/D8</f>
        <v>1076.0593703125001</v>
      </c>
      <c r="Z8" s="3">
        <f t="shared" ref="Z8:Z39" si="4">+R8/D8</f>
        <v>1000.3816640625</v>
      </c>
    </row>
    <row r="9" spans="1:26">
      <c r="A9" t="s">
        <v>255</v>
      </c>
      <c r="B9" s="1" t="s">
        <v>1</v>
      </c>
      <c r="C9" s="2" t="s">
        <v>3</v>
      </c>
      <c r="D9">
        <v>189</v>
      </c>
      <c r="E9">
        <v>0.8</v>
      </c>
      <c r="F9">
        <v>2</v>
      </c>
      <c r="G9">
        <v>14.2</v>
      </c>
      <c r="H9">
        <v>1</v>
      </c>
      <c r="I9">
        <v>1</v>
      </c>
      <c r="J9">
        <v>16.399999999999999</v>
      </c>
      <c r="K9">
        <v>2.6</v>
      </c>
      <c r="L9">
        <v>18.899999999999999</v>
      </c>
      <c r="M9" s="4">
        <f t="shared" si="0"/>
        <v>0.86772486772486768</v>
      </c>
      <c r="N9">
        <v>20.100000000000001</v>
      </c>
      <c r="O9">
        <v>39.1</v>
      </c>
      <c r="P9" s="5">
        <f t="shared" si="1"/>
        <v>12.434210526315789</v>
      </c>
      <c r="Q9" s="3">
        <v>-18434.171999999999</v>
      </c>
      <c r="R9" s="3">
        <v>248040.54199999999</v>
      </c>
      <c r="S9" s="3">
        <v>81580.630999999994</v>
      </c>
      <c r="T9" s="3">
        <v>44010.531999999999</v>
      </c>
      <c r="U9" s="3">
        <v>0</v>
      </c>
      <c r="V9" s="3">
        <v>329621.17300000001</v>
      </c>
      <c r="W9" s="3">
        <v>311187.00099999999</v>
      </c>
      <c r="X9" s="3">
        <f t="shared" si="2"/>
        <v>1511.1674126984128</v>
      </c>
      <c r="Y9" s="3">
        <f t="shared" si="3"/>
        <v>1413.632111111111</v>
      </c>
      <c r="Z9" s="3">
        <f t="shared" si="4"/>
        <v>1312.38382010582</v>
      </c>
    </row>
    <row r="10" spans="1:26">
      <c r="A10" t="s">
        <v>258</v>
      </c>
      <c r="B10" s="1" t="s">
        <v>1</v>
      </c>
      <c r="C10" s="2" t="s">
        <v>4</v>
      </c>
      <c r="D10">
        <v>413</v>
      </c>
      <c r="E10">
        <v>1</v>
      </c>
      <c r="F10">
        <v>1</v>
      </c>
      <c r="G10">
        <v>31.4</v>
      </c>
      <c r="H10">
        <v>1.9</v>
      </c>
      <c r="I10">
        <v>7.1</v>
      </c>
      <c r="J10">
        <v>41.6</v>
      </c>
      <c r="K10">
        <v>0.9</v>
      </c>
      <c r="L10">
        <v>42.4</v>
      </c>
      <c r="M10" s="4">
        <f t="shared" si="0"/>
        <v>0.98113207547169823</v>
      </c>
      <c r="N10">
        <v>18.399999999999999</v>
      </c>
      <c r="O10">
        <v>60.9</v>
      </c>
      <c r="P10" s="5">
        <f t="shared" si="1"/>
        <v>12.402402402402403</v>
      </c>
      <c r="Q10" s="3">
        <v>-31283.726999999999</v>
      </c>
      <c r="R10" s="3">
        <v>492959.71500000003</v>
      </c>
      <c r="S10" s="3">
        <v>272704.86900000001</v>
      </c>
      <c r="T10" s="3">
        <v>198453.63699999999</v>
      </c>
      <c r="U10" s="3">
        <v>0</v>
      </c>
      <c r="V10" s="3">
        <v>765664.58400000003</v>
      </c>
      <c r="W10" s="3">
        <v>734380.85699999996</v>
      </c>
      <c r="X10" s="3">
        <f t="shared" si="2"/>
        <v>1373.392123486683</v>
      </c>
      <c r="Y10" s="3">
        <f t="shared" si="3"/>
        <v>1297.6446004842614</v>
      </c>
      <c r="Z10" s="3">
        <f t="shared" si="4"/>
        <v>1193.6070581113802</v>
      </c>
    </row>
    <row r="11" spans="1:26">
      <c r="A11" t="s">
        <v>257</v>
      </c>
      <c r="B11" s="1" t="s">
        <v>1</v>
      </c>
      <c r="C11" s="2" t="s">
        <v>5</v>
      </c>
      <c r="D11">
        <v>378</v>
      </c>
      <c r="E11">
        <v>1</v>
      </c>
      <c r="F11">
        <v>1</v>
      </c>
      <c r="G11">
        <v>30.7</v>
      </c>
      <c r="H11">
        <v>1</v>
      </c>
      <c r="I11">
        <v>1.3</v>
      </c>
      <c r="J11">
        <v>35</v>
      </c>
      <c r="K11">
        <v>0</v>
      </c>
      <c r="L11">
        <v>35</v>
      </c>
      <c r="M11" s="4">
        <f t="shared" si="0"/>
        <v>1</v>
      </c>
      <c r="N11">
        <v>12.6</v>
      </c>
      <c r="O11">
        <v>47.6</v>
      </c>
      <c r="P11" s="5">
        <f t="shared" si="1"/>
        <v>11.92429022082019</v>
      </c>
      <c r="Q11" s="3">
        <v>-37658.444000000003</v>
      </c>
      <c r="R11" s="3">
        <v>397342.11599999998</v>
      </c>
      <c r="S11" s="3">
        <v>224099.826</v>
      </c>
      <c r="T11" s="3">
        <v>161872.21100000001</v>
      </c>
      <c r="U11" s="3">
        <v>0</v>
      </c>
      <c r="V11" s="3">
        <v>621441.94200000004</v>
      </c>
      <c r="W11" s="3">
        <v>583783.49800000002</v>
      </c>
      <c r="X11" s="3">
        <f t="shared" si="2"/>
        <v>1215.7929391534392</v>
      </c>
      <c r="Y11" s="3">
        <f t="shared" si="3"/>
        <v>1116.167425925926</v>
      </c>
      <c r="Z11" s="3">
        <f t="shared" si="4"/>
        <v>1051.1696190476191</v>
      </c>
    </row>
    <row r="12" spans="1:26">
      <c r="A12" t="s">
        <v>257</v>
      </c>
      <c r="B12" s="1" t="s">
        <v>1</v>
      </c>
      <c r="C12" s="2" t="s">
        <v>6</v>
      </c>
      <c r="D12">
        <v>386</v>
      </c>
      <c r="E12">
        <v>1</v>
      </c>
      <c r="F12">
        <v>1</v>
      </c>
      <c r="G12">
        <v>34.200000000000003</v>
      </c>
      <c r="H12">
        <v>4.0999999999999996</v>
      </c>
      <c r="I12">
        <v>3.8</v>
      </c>
      <c r="J12">
        <v>36.299999999999997</v>
      </c>
      <c r="K12">
        <v>7.8</v>
      </c>
      <c r="L12">
        <v>44.1</v>
      </c>
      <c r="M12" s="4">
        <f t="shared" si="0"/>
        <v>0.82312925170068019</v>
      </c>
      <c r="N12">
        <v>17.600000000000001</v>
      </c>
      <c r="O12">
        <v>61.699999999999996</v>
      </c>
      <c r="P12" s="5">
        <f t="shared" si="1"/>
        <v>10.078328981723237</v>
      </c>
      <c r="Q12" s="3">
        <v>-40670.841</v>
      </c>
      <c r="R12" s="3">
        <v>507275.90299999999</v>
      </c>
      <c r="S12" s="3">
        <v>291911.859</v>
      </c>
      <c r="T12" s="3">
        <v>188487.875</v>
      </c>
      <c r="U12" s="3">
        <v>0</v>
      </c>
      <c r="V12" s="3">
        <v>799187.76199999999</v>
      </c>
      <c r="W12" s="3">
        <v>758516.92099999997</v>
      </c>
      <c r="X12" s="3">
        <f t="shared" si="2"/>
        <v>1582.1240595854922</v>
      </c>
      <c r="Y12" s="3">
        <f t="shared" si="3"/>
        <v>1476.7591865284974</v>
      </c>
      <c r="Z12" s="3">
        <f t="shared" si="4"/>
        <v>1314.1862772020725</v>
      </c>
    </row>
    <row r="13" spans="1:26">
      <c r="A13" t="s">
        <v>256</v>
      </c>
      <c r="B13" s="1" t="s">
        <v>1</v>
      </c>
      <c r="C13" s="2" t="s">
        <v>7</v>
      </c>
      <c r="D13">
        <v>236</v>
      </c>
      <c r="E13">
        <v>0.5</v>
      </c>
      <c r="F13">
        <v>1</v>
      </c>
      <c r="G13">
        <v>20</v>
      </c>
      <c r="H13">
        <v>0</v>
      </c>
      <c r="I13">
        <v>1.8</v>
      </c>
      <c r="J13">
        <v>21.2</v>
      </c>
      <c r="K13">
        <v>2.1</v>
      </c>
      <c r="L13">
        <v>23.3</v>
      </c>
      <c r="M13" s="4">
        <f t="shared" si="0"/>
        <v>0.90987124463519309</v>
      </c>
      <c r="N13">
        <v>12.6</v>
      </c>
      <c r="O13">
        <v>35.9</v>
      </c>
      <c r="P13" s="5">
        <f t="shared" si="1"/>
        <v>11.8</v>
      </c>
      <c r="Q13" s="3">
        <v>-12923.054</v>
      </c>
      <c r="R13" s="3">
        <v>315911.315</v>
      </c>
      <c r="S13" s="3">
        <v>141365.307</v>
      </c>
      <c r="T13" s="3">
        <v>86487.676000000007</v>
      </c>
      <c r="U13" s="3">
        <v>0</v>
      </c>
      <c r="V13" s="3">
        <v>457276.62199999997</v>
      </c>
      <c r="W13" s="3">
        <v>444353.56800000003</v>
      </c>
      <c r="X13" s="3">
        <f t="shared" si="2"/>
        <v>1571.1396016949152</v>
      </c>
      <c r="Y13" s="3">
        <f t="shared" si="3"/>
        <v>1516.3808983050847</v>
      </c>
      <c r="Z13" s="3">
        <f t="shared" si="4"/>
        <v>1338.6072669491525</v>
      </c>
    </row>
    <row r="14" spans="1:26">
      <c r="A14" t="s">
        <v>257</v>
      </c>
      <c r="B14" s="1" t="s">
        <v>1</v>
      </c>
      <c r="C14" s="2" t="s">
        <v>8</v>
      </c>
      <c r="D14">
        <v>350</v>
      </c>
      <c r="E14">
        <v>1</v>
      </c>
      <c r="F14">
        <v>1</v>
      </c>
      <c r="G14">
        <v>30.8</v>
      </c>
      <c r="H14">
        <v>2</v>
      </c>
      <c r="I14">
        <v>5.2</v>
      </c>
      <c r="J14">
        <v>36.799999999999997</v>
      </c>
      <c r="K14">
        <v>3.1</v>
      </c>
      <c r="L14">
        <v>39.9</v>
      </c>
      <c r="M14" s="4">
        <f t="shared" si="0"/>
        <v>0.92230576441102752</v>
      </c>
      <c r="N14">
        <v>30.8</v>
      </c>
      <c r="O14">
        <v>70.7</v>
      </c>
      <c r="P14" s="5">
        <f t="shared" si="1"/>
        <v>10.670731707317074</v>
      </c>
      <c r="Q14" s="3">
        <v>-53286.241000000002</v>
      </c>
      <c r="R14" s="3">
        <v>538356.40300000005</v>
      </c>
      <c r="S14" s="3">
        <v>266870.56599999999</v>
      </c>
      <c r="T14" s="3">
        <v>197046.66800000001</v>
      </c>
      <c r="U14" s="3">
        <v>0</v>
      </c>
      <c r="V14" s="3">
        <v>805226.96900000004</v>
      </c>
      <c r="W14" s="3">
        <v>751940.728</v>
      </c>
      <c r="X14" s="3">
        <f t="shared" si="2"/>
        <v>1737.6580028571427</v>
      </c>
      <c r="Y14" s="3">
        <f t="shared" si="3"/>
        <v>1585.4116000000001</v>
      </c>
      <c r="Z14" s="3">
        <f t="shared" si="4"/>
        <v>1538.1611514285717</v>
      </c>
    </row>
    <row r="15" spans="1:26">
      <c r="A15" t="s">
        <v>259</v>
      </c>
      <c r="B15" s="1" t="s">
        <v>1</v>
      </c>
      <c r="C15" s="2" t="s">
        <v>9</v>
      </c>
      <c r="D15">
        <v>501</v>
      </c>
      <c r="E15">
        <v>1</v>
      </c>
      <c r="F15">
        <v>1</v>
      </c>
      <c r="G15">
        <v>39.200000000000003</v>
      </c>
      <c r="H15">
        <v>2</v>
      </c>
      <c r="I15">
        <v>10</v>
      </c>
      <c r="J15">
        <v>48.1</v>
      </c>
      <c r="K15">
        <v>5.0999999999999996</v>
      </c>
      <c r="L15">
        <v>53.1</v>
      </c>
      <c r="M15" s="4">
        <f t="shared" si="0"/>
        <v>0.90583804143126179</v>
      </c>
      <c r="N15">
        <v>23.2</v>
      </c>
      <c r="O15">
        <v>76.400000000000006</v>
      </c>
      <c r="P15" s="5">
        <f t="shared" si="1"/>
        <v>12.160194174757281</v>
      </c>
      <c r="Q15" s="3">
        <v>-36480.875999999997</v>
      </c>
      <c r="R15" s="3">
        <v>616292.13600000006</v>
      </c>
      <c r="S15" s="3">
        <v>298508.57299999997</v>
      </c>
      <c r="T15" s="3">
        <v>218230.56400000001</v>
      </c>
      <c r="U15" s="3">
        <v>0</v>
      </c>
      <c r="V15" s="3">
        <v>914800.70900000003</v>
      </c>
      <c r="W15" s="3">
        <v>878319.83299999998</v>
      </c>
      <c r="X15" s="3">
        <f t="shared" si="2"/>
        <v>1390.3595708582834</v>
      </c>
      <c r="Y15" s="3">
        <f t="shared" si="3"/>
        <v>1317.5434510978043</v>
      </c>
      <c r="Z15" s="3">
        <f t="shared" si="4"/>
        <v>1230.124023952096</v>
      </c>
    </row>
    <row r="16" spans="1:26">
      <c r="A16" t="s">
        <v>257</v>
      </c>
      <c r="B16" s="1" t="s">
        <v>1</v>
      </c>
      <c r="C16" s="2" t="s">
        <v>10</v>
      </c>
      <c r="D16">
        <v>373</v>
      </c>
      <c r="E16">
        <v>1</v>
      </c>
      <c r="F16">
        <v>1</v>
      </c>
      <c r="G16">
        <v>24.8</v>
      </c>
      <c r="H16">
        <v>4.0999999999999996</v>
      </c>
      <c r="I16">
        <v>1.8</v>
      </c>
      <c r="J16">
        <v>30.6</v>
      </c>
      <c r="K16">
        <v>2.1</v>
      </c>
      <c r="L16">
        <v>32.700000000000003</v>
      </c>
      <c r="M16" s="4">
        <f t="shared" si="0"/>
        <v>0.93577981651376141</v>
      </c>
      <c r="N16">
        <v>9.6</v>
      </c>
      <c r="O16">
        <v>42.300000000000004</v>
      </c>
      <c r="P16" s="5">
        <f t="shared" si="1"/>
        <v>12.906574394463668</v>
      </c>
      <c r="Q16" s="3">
        <v>-29961.786</v>
      </c>
      <c r="R16" s="3">
        <v>360826.72100000002</v>
      </c>
      <c r="S16" s="3">
        <v>166752.31</v>
      </c>
      <c r="T16" s="3">
        <v>103467.689</v>
      </c>
      <c r="U16" s="3">
        <v>0</v>
      </c>
      <c r="V16" s="3">
        <v>527579.03099999996</v>
      </c>
      <c r="W16" s="3">
        <v>497617.245</v>
      </c>
      <c r="X16" s="3">
        <f t="shared" si="2"/>
        <v>1137.0277265415548</v>
      </c>
      <c r="Y16" s="3">
        <f t="shared" si="3"/>
        <v>1056.7012225201072</v>
      </c>
      <c r="Z16" s="3">
        <f t="shared" si="4"/>
        <v>967.36386327077753</v>
      </c>
    </row>
    <row r="17" spans="1:26">
      <c r="A17" t="s">
        <v>257</v>
      </c>
      <c r="B17" s="1" t="s">
        <v>1</v>
      </c>
      <c r="C17" s="2" t="s">
        <v>11</v>
      </c>
      <c r="D17">
        <v>335</v>
      </c>
      <c r="E17">
        <v>1</v>
      </c>
      <c r="F17">
        <v>1</v>
      </c>
      <c r="G17">
        <v>23.7</v>
      </c>
      <c r="H17">
        <v>2</v>
      </c>
      <c r="I17">
        <v>2.4</v>
      </c>
      <c r="J17">
        <v>30.1</v>
      </c>
      <c r="K17">
        <v>0</v>
      </c>
      <c r="L17">
        <v>30.1</v>
      </c>
      <c r="M17" s="4">
        <f t="shared" si="0"/>
        <v>1</v>
      </c>
      <c r="N17">
        <v>17.2</v>
      </c>
      <c r="O17">
        <v>47.3</v>
      </c>
      <c r="P17" s="5">
        <f t="shared" si="1"/>
        <v>13.035019455252918</v>
      </c>
      <c r="Q17" s="3">
        <v>-31828.754000000001</v>
      </c>
      <c r="R17" s="3">
        <v>361654.46500000003</v>
      </c>
      <c r="S17" s="3">
        <v>181692.93100000001</v>
      </c>
      <c r="T17" s="3">
        <v>125487.322</v>
      </c>
      <c r="U17" s="3">
        <v>0</v>
      </c>
      <c r="V17" s="3">
        <v>543347.39599999995</v>
      </c>
      <c r="W17" s="3">
        <v>511518.64199999999</v>
      </c>
      <c r="X17" s="3">
        <f t="shared" si="2"/>
        <v>1247.3435044776118</v>
      </c>
      <c r="Y17" s="3">
        <f t="shared" si="3"/>
        <v>1152.3322985074626</v>
      </c>
      <c r="Z17" s="3">
        <f t="shared" si="4"/>
        <v>1079.5655671641791</v>
      </c>
    </row>
    <row r="18" spans="1:26">
      <c r="A18" t="s">
        <v>259</v>
      </c>
      <c r="B18" s="1" t="s">
        <v>1</v>
      </c>
      <c r="C18" s="2" t="s">
        <v>12</v>
      </c>
      <c r="D18">
        <v>543</v>
      </c>
      <c r="E18">
        <v>1</v>
      </c>
      <c r="F18">
        <v>2</v>
      </c>
      <c r="G18">
        <v>47.4</v>
      </c>
      <c r="H18">
        <v>3.5</v>
      </c>
      <c r="I18">
        <v>0.5</v>
      </c>
      <c r="J18">
        <v>54.3</v>
      </c>
      <c r="K18">
        <v>0</v>
      </c>
      <c r="L18">
        <v>54.4</v>
      </c>
      <c r="M18" s="4">
        <f t="shared" si="0"/>
        <v>0.99816176470588236</v>
      </c>
      <c r="N18">
        <v>28</v>
      </c>
      <c r="O18">
        <v>82.3</v>
      </c>
      <c r="P18" s="5">
        <f t="shared" si="1"/>
        <v>10.667976424361493</v>
      </c>
      <c r="Q18" s="3">
        <v>-43800.050999999999</v>
      </c>
      <c r="R18" s="3">
        <v>669881.36100000003</v>
      </c>
      <c r="S18" s="3">
        <v>344264.71299999999</v>
      </c>
      <c r="T18" s="3">
        <v>240814.60399999999</v>
      </c>
      <c r="U18" s="3">
        <v>0</v>
      </c>
      <c r="V18" s="3">
        <v>1014146.074</v>
      </c>
      <c r="W18" s="3">
        <v>970346.02300000004</v>
      </c>
      <c r="X18" s="3">
        <f t="shared" si="2"/>
        <v>1424.1831860036832</v>
      </c>
      <c r="Y18" s="3">
        <f t="shared" si="3"/>
        <v>1343.5201086556169</v>
      </c>
      <c r="Z18" s="3">
        <f t="shared" si="4"/>
        <v>1233.6673314917127</v>
      </c>
    </row>
    <row r="19" spans="1:26">
      <c r="A19" t="s">
        <v>259</v>
      </c>
      <c r="B19" s="1" t="s">
        <v>1</v>
      </c>
      <c r="C19" s="2" t="s">
        <v>13</v>
      </c>
      <c r="D19">
        <v>548</v>
      </c>
      <c r="E19">
        <v>1</v>
      </c>
      <c r="F19">
        <v>1</v>
      </c>
      <c r="G19">
        <v>28.7</v>
      </c>
      <c r="H19">
        <v>2</v>
      </c>
      <c r="I19">
        <v>2.7</v>
      </c>
      <c r="J19">
        <v>35.4</v>
      </c>
      <c r="K19">
        <v>0</v>
      </c>
      <c r="L19">
        <v>35.4</v>
      </c>
      <c r="M19" s="4">
        <f t="shared" si="0"/>
        <v>1</v>
      </c>
      <c r="N19">
        <v>21</v>
      </c>
      <c r="O19">
        <v>56.4</v>
      </c>
      <c r="P19" s="5">
        <f t="shared" si="1"/>
        <v>17.850162866449512</v>
      </c>
      <c r="Q19" s="3">
        <v>-51673.277999999998</v>
      </c>
      <c r="R19" s="3">
        <v>525046.54099999997</v>
      </c>
      <c r="S19" s="3">
        <v>271503.89299999998</v>
      </c>
      <c r="T19" s="3">
        <v>177190.69500000001</v>
      </c>
      <c r="U19" s="3">
        <v>0</v>
      </c>
      <c r="V19" s="3">
        <v>796550.43400000001</v>
      </c>
      <c r="W19" s="3">
        <v>744877.15599999996</v>
      </c>
      <c r="X19" s="3">
        <f t="shared" si="2"/>
        <v>1130.2185018248176</v>
      </c>
      <c r="Y19" s="3">
        <f t="shared" si="3"/>
        <v>1035.9241989051093</v>
      </c>
      <c r="Z19" s="3">
        <f t="shared" si="4"/>
        <v>958.11412591240867</v>
      </c>
    </row>
    <row r="20" spans="1:26">
      <c r="A20" t="s">
        <v>255</v>
      </c>
      <c r="B20" s="1" t="s">
        <v>1</v>
      </c>
      <c r="C20" s="2" t="s">
        <v>14</v>
      </c>
      <c r="D20">
        <v>153</v>
      </c>
      <c r="E20">
        <v>1</v>
      </c>
      <c r="F20">
        <v>1</v>
      </c>
      <c r="G20">
        <v>14.2</v>
      </c>
      <c r="H20">
        <v>2</v>
      </c>
      <c r="I20">
        <v>1</v>
      </c>
      <c r="J20">
        <v>19.2</v>
      </c>
      <c r="K20">
        <v>0</v>
      </c>
      <c r="L20">
        <v>19.2</v>
      </c>
      <c r="M20" s="4">
        <f t="shared" si="0"/>
        <v>1</v>
      </c>
      <c r="N20">
        <v>8.8000000000000007</v>
      </c>
      <c r="O20">
        <v>28</v>
      </c>
      <c r="P20" s="5">
        <f t="shared" si="1"/>
        <v>9.4444444444444446</v>
      </c>
      <c r="Q20" s="3">
        <v>-22552.347000000002</v>
      </c>
      <c r="R20" s="3">
        <v>213862.84099999999</v>
      </c>
      <c r="S20" s="3">
        <v>175923.73499999999</v>
      </c>
      <c r="T20" s="3">
        <v>134247.125</v>
      </c>
      <c r="U20" s="3">
        <v>0</v>
      </c>
      <c r="V20" s="3">
        <v>389786.576</v>
      </c>
      <c r="W20" s="3">
        <v>367234.22899999999</v>
      </c>
      <c r="X20" s="3">
        <f t="shared" si="2"/>
        <v>1670.1924901960783</v>
      </c>
      <c r="Y20" s="3">
        <f t="shared" si="3"/>
        <v>1522.7915294117647</v>
      </c>
      <c r="Z20" s="3">
        <f t="shared" si="4"/>
        <v>1397.7963464052286</v>
      </c>
    </row>
    <row r="21" spans="1:26">
      <c r="A21" t="s">
        <v>258</v>
      </c>
      <c r="B21" s="1" t="s">
        <v>1</v>
      </c>
      <c r="C21" s="2" t="s">
        <v>15</v>
      </c>
      <c r="D21">
        <v>450</v>
      </c>
      <c r="E21">
        <v>1</v>
      </c>
      <c r="F21">
        <v>1</v>
      </c>
      <c r="G21">
        <v>29.1</v>
      </c>
      <c r="H21">
        <v>5.3</v>
      </c>
      <c r="I21">
        <v>1.8</v>
      </c>
      <c r="J21">
        <v>38.200000000000003</v>
      </c>
      <c r="K21">
        <v>0</v>
      </c>
      <c r="L21">
        <v>38.200000000000003</v>
      </c>
      <c r="M21" s="4">
        <f t="shared" si="0"/>
        <v>1</v>
      </c>
      <c r="N21">
        <v>18.100000000000001</v>
      </c>
      <c r="O21">
        <v>56.300000000000004</v>
      </c>
      <c r="P21" s="5">
        <f t="shared" si="1"/>
        <v>13.08139534883721</v>
      </c>
      <c r="Q21" s="3">
        <v>-43043.243999999999</v>
      </c>
      <c r="R21" s="3">
        <v>459350.99900000001</v>
      </c>
      <c r="S21" s="3">
        <v>192033.924</v>
      </c>
      <c r="T21" s="3">
        <v>121939.16</v>
      </c>
      <c r="U21" s="3">
        <v>0</v>
      </c>
      <c r="V21" s="3">
        <v>651384.92299999995</v>
      </c>
      <c r="W21" s="3">
        <v>608341.679</v>
      </c>
      <c r="X21" s="3">
        <f t="shared" si="2"/>
        <v>1176.5461399999999</v>
      </c>
      <c r="Y21" s="3">
        <f t="shared" si="3"/>
        <v>1080.8944866666666</v>
      </c>
      <c r="Z21" s="3">
        <f t="shared" si="4"/>
        <v>1020.7799977777778</v>
      </c>
    </row>
    <row r="22" spans="1:26">
      <c r="A22" t="s">
        <v>258</v>
      </c>
      <c r="B22" s="1" t="s">
        <v>1</v>
      </c>
      <c r="C22" s="2" t="s">
        <v>16</v>
      </c>
      <c r="D22">
        <v>469</v>
      </c>
      <c r="E22">
        <v>1</v>
      </c>
      <c r="F22">
        <v>1</v>
      </c>
      <c r="G22">
        <v>38.6</v>
      </c>
      <c r="H22">
        <v>3</v>
      </c>
      <c r="I22">
        <v>12.8</v>
      </c>
      <c r="J22">
        <v>55.3</v>
      </c>
      <c r="K22">
        <v>1</v>
      </c>
      <c r="L22">
        <v>56.4</v>
      </c>
      <c r="M22" s="4">
        <f t="shared" si="0"/>
        <v>0.98049645390070916</v>
      </c>
      <c r="N22">
        <v>19.7</v>
      </c>
      <c r="O22">
        <v>76</v>
      </c>
      <c r="P22" s="5">
        <f t="shared" si="1"/>
        <v>11.274038461538462</v>
      </c>
      <c r="Q22" s="3">
        <v>-49018.607000000004</v>
      </c>
      <c r="R22" s="3">
        <v>633113.30200000003</v>
      </c>
      <c r="S22" s="3">
        <v>284668.87400000001</v>
      </c>
      <c r="T22" s="3">
        <v>211718.05600000001</v>
      </c>
      <c r="U22" s="3">
        <v>0</v>
      </c>
      <c r="V22" s="3">
        <v>917782.17599999998</v>
      </c>
      <c r="W22" s="3">
        <v>868763.56900000002</v>
      </c>
      <c r="X22" s="3">
        <f t="shared" si="2"/>
        <v>1505.4672068230277</v>
      </c>
      <c r="Y22" s="3">
        <f t="shared" si="3"/>
        <v>1400.949921108742</v>
      </c>
      <c r="Z22" s="3">
        <f t="shared" si="4"/>
        <v>1349.9217526652453</v>
      </c>
    </row>
    <row r="23" spans="1:26">
      <c r="A23" t="s">
        <v>259</v>
      </c>
      <c r="B23" s="1" t="s">
        <v>1</v>
      </c>
      <c r="C23" s="2" t="s">
        <v>17</v>
      </c>
      <c r="D23">
        <v>502</v>
      </c>
      <c r="E23">
        <v>1</v>
      </c>
      <c r="F23">
        <v>1</v>
      </c>
      <c r="G23">
        <v>33.1</v>
      </c>
      <c r="H23">
        <v>2.6</v>
      </c>
      <c r="I23">
        <v>5.2</v>
      </c>
      <c r="J23">
        <v>39.1</v>
      </c>
      <c r="K23">
        <v>3.8</v>
      </c>
      <c r="L23">
        <v>42.9</v>
      </c>
      <c r="M23" s="4">
        <f t="shared" si="0"/>
        <v>0.91142191142191153</v>
      </c>
      <c r="N23">
        <v>20.9</v>
      </c>
      <c r="O23">
        <v>63.8</v>
      </c>
      <c r="P23" s="5">
        <f t="shared" si="1"/>
        <v>14.061624649859942</v>
      </c>
      <c r="Q23" s="3">
        <v>-33010.398000000001</v>
      </c>
      <c r="R23" s="3">
        <v>512544.01799999998</v>
      </c>
      <c r="S23" s="3">
        <v>278566.58299999998</v>
      </c>
      <c r="T23" s="3">
        <v>185827.37899999999</v>
      </c>
      <c r="U23" s="3">
        <v>0</v>
      </c>
      <c r="V23" s="3">
        <v>791110.60100000002</v>
      </c>
      <c r="W23" s="3">
        <v>758100.20299999998</v>
      </c>
      <c r="X23" s="3">
        <f t="shared" si="2"/>
        <v>1205.743470119522</v>
      </c>
      <c r="Y23" s="3">
        <f t="shared" si="3"/>
        <v>1139.9857051792828</v>
      </c>
      <c r="Z23" s="3">
        <f t="shared" si="4"/>
        <v>1021.0040199203187</v>
      </c>
    </row>
    <row r="24" spans="1:26">
      <c r="A24" t="s">
        <v>255</v>
      </c>
      <c r="B24" s="1" t="s">
        <v>1</v>
      </c>
      <c r="C24" s="2" t="s">
        <v>18</v>
      </c>
      <c r="D24">
        <v>166</v>
      </c>
      <c r="E24">
        <v>1</v>
      </c>
      <c r="F24">
        <v>1</v>
      </c>
      <c r="G24">
        <v>14.7</v>
      </c>
      <c r="H24">
        <v>1</v>
      </c>
      <c r="I24">
        <v>0</v>
      </c>
      <c r="J24">
        <v>17.7</v>
      </c>
      <c r="K24">
        <v>0</v>
      </c>
      <c r="L24">
        <v>17.7</v>
      </c>
      <c r="M24" s="4">
        <f t="shared" si="0"/>
        <v>1</v>
      </c>
      <c r="N24">
        <v>10</v>
      </c>
      <c r="O24">
        <v>27.7</v>
      </c>
      <c r="P24" s="5">
        <f t="shared" si="1"/>
        <v>10.573248407643312</v>
      </c>
      <c r="Q24" s="3">
        <v>-19601.881000000001</v>
      </c>
      <c r="R24" s="3">
        <v>228011.24799999999</v>
      </c>
      <c r="S24" s="3">
        <v>179724.28400000001</v>
      </c>
      <c r="T24" s="3">
        <v>140931.40299999999</v>
      </c>
      <c r="U24" s="3">
        <v>0</v>
      </c>
      <c r="V24" s="3">
        <v>407735.53200000001</v>
      </c>
      <c r="W24" s="3">
        <v>388133.65100000001</v>
      </c>
      <c r="X24" s="3">
        <f t="shared" si="2"/>
        <v>1607.2537891566267</v>
      </c>
      <c r="Y24" s="3">
        <f t="shared" si="3"/>
        <v>1489.170168674699</v>
      </c>
      <c r="Z24" s="3">
        <f t="shared" si="4"/>
        <v>1373.5617349397589</v>
      </c>
    </row>
    <row r="25" spans="1:26">
      <c r="A25" t="s">
        <v>257</v>
      </c>
      <c r="B25" s="1" t="s">
        <v>1</v>
      </c>
      <c r="C25" s="2" t="s">
        <v>19</v>
      </c>
      <c r="D25">
        <v>391</v>
      </c>
      <c r="E25">
        <v>1</v>
      </c>
      <c r="F25">
        <v>1</v>
      </c>
      <c r="G25">
        <v>26.7</v>
      </c>
      <c r="H25">
        <v>3</v>
      </c>
      <c r="I25">
        <v>1</v>
      </c>
      <c r="J25">
        <v>31.8</v>
      </c>
      <c r="K25">
        <v>0.9</v>
      </c>
      <c r="L25">
        <v>32.700000000000003</v>
      </c>
      <c r="M25" s="4">
        <f t="shared" si="0"/>
        <v>0.97247706422018343</v>
      </c>
      <c r="N25">
        <v>21.6</v>
      </c>
      <c r="O25">
        <v>54.300000000000004</v>
      </c>
      <c r="P25" s="5">
        <f t="shared" si="1"/>
        <v>13.164983164983166</v>
      </c>
      <c r="Q25" s="3">
        <v>-43352.906000000003</v>
      </c>
      <c r="R25" s="3">
        <v>442993.36</v>
      </c>
      <c r="S25" s="3">
        <v>255079.144</v>
      </c>
      <c r="T25" s="3">
        <v>178139.92199999999</v>
      </c>
      <c r="U25" s="3">
        <v>0</v>
      </c>
      <c r="V25" s="3">
        <v>698072.50399999996</v>
      </c>
      <c r="W25" s="3">
        <v>654719.598</v>
      </c>
      <c r="X25" s="3">
        <f t="shared" si="2"/>
        <v>1329.7508491048591</v>
      </c>
      <c r="Y25" s="3">
        <f t="shared" si="3"/>
        <v>1218.8738516624039</v>
      </c>
      <c r="Z25" s="3">
        <f t="shared" si="4"/>
        <v>1132.9753452685422</v>
      </c>
    </row>
    <row r="26" spans="1:26">
      <c r="A26" t="s">
        <v>257</v>
      </c>
      <c r="B26" s="1" t="s">
        <v>1</v>
      </c>
      <c r="C26" s="2" t="s">
        <v>20</v>
      </c>
      <c r="D26">
        <v>367</v>
      </c>
      <c r="E26">
        <v>1</v>
      </c>
      <c r="F26">
        <v>2</v>
      </c>
      <c r="G26">
        <v>31.8</v>
      </c>
      <c r="H26">
        <v>2</v>
      </c>
      <c r="I26">
        <v>1.4</v>
      </c>
      <c r="J26">
        <v>38.200000000000003</v>
      </c>
      <c r="K26">
        <v>0</v>
      </c>
      <c r="L26">
        <v>38.200000000000003</v>
      </c>
      <c r="M26" s="4">
        <f t="shared" si="0"/>
        <v>1</v>
      </c>
      <c r="N26">
        <v>12.4</v>
      </c>
      <c r="O26">
        <v>50.6</v>
      </c>
      <c r="P26" s="5">
        <f t="shared" si="1"/>
        <v>10.857988165680474</v>
      </c>
      <c r="Q26" s="3">
        <v>-32120.026000000002</v>
      </c>
      <c r="R26" s="3">
        <v>476411.59399999998</v>
      </c>
      <c r="S26" s="3">
        <v>296329.76699999999</v>
      </c>
      <c r="T26" s="3">
        <v>216303.10399999999</v>
      </c>
      <c r="U26" s="3">
        <v>0</v>
      </c>
      <c r="V26" s="3">
        <v>772741.36100000003</v>
      </c>
      <c r="W26" s="3">
        <v>740621.33499999996</v>
      </c>
      <c r="X26" s="3">
        <f t="shared" si="2"/>
        <v>1516.1805367847412</v>
      </c>
      <c r="Y26" s="3">
        <f t="shared" si="3"/>
        <v>1428.6600299727518</v>
      </c>
      <c r="Z26" s="3">
        <f t="shared" si="4"/>
        <v>1298.124234332425</v>
      </c>
    </row>
    <row r="27" spans="1:26">
      <c r="A27" t="s">
        <v>255</v>
      </c>
      <c r="B27" s="1" t="s">
        <v>1</v>
      </c>
      <c r="C27" s="2" t="s">
        <v>21</v>
      </c>
      <c r="D27">
        <v>122</v>
      </c>
      <c r="E27">
        <v>1</v>
      </c>
      <c r="F27">
        <v>0</v>
      </c>
      <c r="G27">
        <v>10.5</v>
      </c>
      <c r="H27">
        <v>2</v>
      </c>
      <c r="I27">
        <v>1.5</v>
      </c>
      <c r="J27">
        <v>13.5</v>
      </c>
      <c r="K27">
        <v>1.5</v>
      </c>
      <c r="L27">
        <v>15</v>
      </c>
      <c r="M27" s="4">
        <f t="shared" si="0"/>
        <v>0.9</v>
      </c>
      <c r="N27">
        <v>13.8</v>
      </c>
      <c r="O27">
        <v>28.8</v>
      </c>
      <c r="P27" s="5">
        <f t="shared" si="1"/>
        <v>9.76</v>
      </c>
      <c r="Q27" s="3">
        <v>-15774.517</v>
      </c>
      <c r="R27" s="3">
        <v>226848.65</v>
      </c>
      <c r="S27" s="3">
        <v>158089.38099999999</v>
      </c>
      <c r="T27" s="3">
        <v>114706.478</v>
      </c>
      <c r="U27" s="3">
        <v>0</v>
      </c>
      <c r="V27" s="3">
        <v>384938.03100000002</v>
      </c>
      <c r="W27" s="3">
        <v>369163.51400000002</v>
      </c>
      <c r="X27" s="3">
        <f t="shared" si="2"/>
        <v>2215.012729508197</v>
      </c>
      <c r="Y27" s="3">
        <f t="shared" si="3"/>
        <v>2085.7134098360657</v>
      </c>
      <c r="Z27" s="3">
        <f t="shared" si="4"/>
        <v>1859.4151639344261</v>
      </c>
    </row>
    <row r="28" spans="1:26">
      <c r="A28" t="s">
        <v>259</v>
      </c>
      <c r="B28" s="1" t="s">
        <v>1</v>
      </c>
      <c r="C28" s="2" t="s">
        <v>22</v>
      </c>
      <c r="D28">
        <v>640</v>
      </c>
      <c r="E28">
        <v>1</v>
      </c>
      <c r="F28">
        <v>1</v>
      </c>
      <c r="G28">
        <v>47.1</v>
      </c>
      <c r="H28">
        <v>4.8</v>
      </c>
      <c r="I28">
        <v>11.4</v>
      </c>
      <c r="J28">
        <v>62.6</v>
      </c>
      <c r="K28">
        <v>2.6</v>
      </c>
      <c r="L28">
        <v>65.400000000000006</v>
      </c>
      <c r="M28" s="4">
        <f t="shared" si="0"/>
        <v>0.95718654434250761</v>
      </c>
      <c r="N28">
        <v>28</v>
      </c>
      <c r="O28">
        <v>93.2</v>
      </c>
      <c r="P28" s="5">
        <f t="shared" si="1"/>
        <v>12.331406551059731</v>
      </c>
      <c r="Q28" s="3">
        <v>-59731.758999999998</v>
      </c>
      <c r="R28" s="3">
        <v>745929.679</v>
      </c>
      <c r="S28" s="3">
        <v>345651.13500000001</v>
      </c>
      <c r="T28" s="3">
        <v>252613.91</v>
      </c>
      <c r="U28" s="3">
        <v>0</v>
      </c>
      <c r="V28" s="3">
        <v>1091580.814</v>
      </c>
      <c r="W28" s="3">
        <v>1031849.0550000001</v>
      </c>
      <c r="X28" s="3">
        <f t="shared" si="2"/>
        <v>1310.8857874999999</v>
      </c>
      <c r="Y28" s="3">
        <f t="shared" si="3"/>
        <v>1217.5549140625001</v>
      </c>
      <c r="Z28" s="3">
        <f t="shared" si="4"/>
        <v>1165.5151234375001</v>
      </c>
    </row>
    <row r="29" spans="1:26">
      <c r="A29" t="s">
        <v>257</v>
      </c>
      <c r="B29" s="1" t="s">
        <v>1</v>
      </c>
      <c r="C29" s="2" t="s">
        <v>23</v>
      </c>
      <c r="D29">
        <v>312</v>
      </c>
      <c r="E29">
        <v>1</v>
      </c>
      <c r="F29">
        <v>1</v>
      </c>
      <c r="G29">
        <v>25.1</v>
      </c>
      <c r="H29">
        <v>2.8</v>
      </c>
      <c r="I29">
        <v>3</v>
      </c>
      <c r="J29">
        <v>32.799999999999997</v>
      </c>
      <c r="K29">
        <v>0</v>
      </c>
      <c r="L29">
        <v>32.9</v>
      </c>
      <c r="M29" s="4">
        <f t="shared" si="0"/>
        <v>0.99696048632218837</v>
      </c>
      <c r="N29">
        <v>10.8</v>
      </c>
      <c r="O29">
        <v>43.599999999999994</v>
      </c>
      <c r="P29" s="5">
        <f t="shared" si="1"/>
        <v>11.18279569892473</v>
      </c>
      <c r="Q29" s="3">
        <v>-36848.627999999997</v>
      </c>
      <c r="R29" s="3">
        <v>383564.386</v>
      </c>
      <c r="S29" s="3">
        <v>214361.31200000001</v>
      </c>
      <c r="T29" s="3">
        <v>152987.24799999999</v>
      </c>
      <c r="U29" s="3">
        <v>0</v>
      </c>
      <c r="V29" s="3">
        <v>597925.69799999997</v>
      </c>
      <c r="W29" s="3">
        <v>561077.06999999995</v>
      </c>
      <c r="X29" s="3">
        <f t="shared" si="2"/>
        <v>1426.0847756410255</v>
      </c>
      <c r="Y29" s="3">
        <f t="shared" si="3"/>
        <v>1307.9801987179485</v>
      </c>
      <c r="Z29" s="3">
        <f t="shared" si="4"/>
        <v>1229.3730320512821</v>
      </c>
    </row>
    <row r="30" spans="1:26">
      <c r="A30" t="s">
        <v>259</v>
      </c>
      <c r="B30" s="1" t="s">
        <v>1</v>
      </c>
      <c r="C30" s="2" t="s">
        <v>24</v>
      </c>
      <c r="D30">
        <v>508</v>
      </c>
      <c r="E30">
        <v>1</v>
      </c>
      <c r="F30">
        <v>1</v>
      </c>
      <c r="G30">
        <v>41.6</v>
      </c>
      <c r="H30">
        <v>1.5</v>
      </c>
      <c r="I30">
        <v>4.0999999999999996</v>
      </c>
      <c r="J30">
        <v>49.2</v>
      </c>
      <c r="K30">
        <v>0</v>
      </c>
      <c r="L30">
        <v>49.2</v>
      </c>
      <c r="M30" s="4">
        <f t="shared" si="0"/>
        <v>1</v>
      </c>
      <c r="N30">
        <v>22.3</v>
      </c>
      <c r="O30">
        <v>71.5</v>
      </c>
      <c r="P30" s="5">
        <f t="shared" si="1"/>
        <v>11.786542923433874</v>
      </c>
      <c r="Q30" s="3">
        <v>-54646.398000000001</v>
      </c>
      <c r="R30" s="3">
        <v>524301.80900000001</v>
      </c>
      <c r="S30" s="3">
        <v>287982.478</v>
      </c>
      <c r="T30" s="3">
        <v>191632.304</v>
      </c>
      <c r="U30" s="3">
        <v>0</v>
      </c>
      <c r="V30" s="3">
        <v>812284.28700000001</v>
      </c>
      <c r="W30" s="3">
        <v>757637.88899999997</v>
      </c>
      <c r="X30" s="3">
        <f t="shared" si="2"/>
        <v>1221.7558720472441</v>
      </c>
      <c r="Y30" s="3">
        <f t="shared" si="3"/>
        <v>1114.1842224409447</v>
      </c>
      <c r="Z30" s="3">
        <f t="shared" si="4"/>
        <v>1032.0901751968504</v>
      </c>
    </row>
    <row r="31" spans="1:26">
      <c r="A31" t="s">
        <v>259</v>
      </c>
      <c r="B31" s="1" t="s">
        <v>1</v>
      </c>
      <c r="C31" s="2" t="s">
        <v>25</v>
      </c>
      <c r="D31">
        <v>628</v>
      </c>
      <c r="E31">
        <v>1</v>
      </c>
      <c r="F31">
        <v>1</v>
      </c>
      <c r="G31">
        <v>47.6</v>
      </c>
      <c r="H31">
        <v>4.0999999999999996</v>
      </c>
      <c r="I31">
        <v>3</v>
      </c>
      <c r="J31">
        <v>53.4</v>
      </c>
      <c r="K31">
        <v>3.2</v>
      </c>
      <c r="L31">
        <v>56.8</v>
      </c>
      <c r="M31" s="4">
        <f t="shared" si="0"/>
        <v>0.9401408450704225</v>
      </c>
      <c r="N31">
        <v>14</v>
      </c>
      <c r="O31">
        <v>70.599999999999994</v>
      </c>
      <c r="P31" s="5">
        <f t="shared" si="1"/>
        <v>12.147001934235977</v>
      </c>
      <c r="Q31" s="3">
        <v>-57906.44</v>
      </c>
      <c r="R31" s="3">
        <v>666574.49199999997</v>
      </c>
      <c r="S31" s="3">
        <v>251166.139</v>
      </c>
      <c r="T31" s="3">
        <v>158755.79999999999</v>
      </c>
      <c r="U31" s="3">
        <v>0</v>
      </c>
      <c r="V31" s="3">
        <v>917740.63100000005</v>
      </c>
      <c r="W31" s="3">
        <v>859834.19099999999</v>
      </c>
      <c r="X31" s="3">
        <f t="shared" si="2"/>
        <v>1208.5745716560509</v>
      </c>
      <c r="Y31" s="3">
        <f t="shared" si="3"/>
        <v>1116.3668646496817</v>
      </c>
      <c r="Z31" s="3">
        <f t="shared" si="4"/>
        <v>1061.4243503184714</v>
      </c>
    </row>
    <row r="32" spans="1:26">
      <c r="A32" t="s">
        <v>259</v>
      </c>
      <c r="B32" s="1" t="s">
        <v>1</v>
      </c>
      <c r="C32" s="2" t="s">
        <v>26</v>
      </c>
      <c r="D32">
        <v>594</v>
      </c>
      <c r="E32">
        <v>1</v>
      </c>
      <c r="F32">
        <v>2</v>
      </c>
      <c r="G32">
        <v>46.4</v>
      </c>
      <c r="H32">
        <v>1</v>
      </c>
      <c r="I32">
        <v>4.9000000000000004</v>
      </c>
      <c r="J32">
        <v>55.2</v>
      </c>
      <c r="K32">
        <v>0</v>
      </c>
      <c r="L32">
        <v>55.3</v>
      </c>
      <c r="M32" s="4">
        <f t="shared" si="0"/>
        <v>0.9981916817359856</v>
      </c>
      <c r="N32">
        <v>33.799999999999997</v>
      </c>
      <c r="O32">
        <v>89</v>
      </c>
      <c r="P32" s="5">
        <f t="shared" si="1"/>
        <v>12.531645569620254</v>
      </c>
      <c r="Q32" s="3">
        <v>-49729.275000000001</v>
      </c>
      <c r="R32" s="3">
        <v>656831.00199999998</v>
      </c>
      <c r="S32" s="3">
        <v>427453.95600000001</v>
      </c>
      <c r="T32" s="3">
        <v>328446.28000000003</v>
      </c>
      <c r="U32" s="3">
        <v>0</v>
      </c>
      <c r="V32" s="3">
        <v>1084284.9580000001</v>
      </c>
      <c r="W32" s="3">
        <v>1034555.683</v>
      </c>
      <c r="X32" s="3">
        <f t="shared" si="2"/>
        <v>1272.4556868686871</v>
      </c>
      <c r="Y32" s="3">
        <f t="shared" si="3"/>
        <v>1188.7363686868687</v>
      </c>
      <c r="Z32" s="3">
        <f t="shared" si="4"/>
        <v>1105.7760976430975</v>
      </c>
    </row>
    <row r="33" spans="1:26">
      <c r="A33" t="s">
        <v>258</v>
      </c>
      <c r="B33" s="1" t="s">
        <v>1</v>
      </c>
      <c r="C33" s="2" t="s">
        <v>27</v>
      </c>
      <c r="D33">
        <v>462</v>
      </c>
      <c r="E33">
        <v>1</v>
      </c>
      <c r="F33">
        <v>2</v>
      </c>
      <c r="G33">
        <v>35.5</v>
      </c>
      <c r="H33">
        <v>1</v>
      </c>
      <c r="I33">
        <v>5.5</v>
      </c>
      <c r="J33">
        <v>41.1</v>
      </c>
      <c r="K33">
        <v>3.9</v>
      </c>
      <c r="L33">
        <v>45</v>
      </c>
      <c r="M33" s="4">
        <f t="shared" si="0"/>
        <v>0.91333333333333333</v>
      </c>
      <c r="N33">
        <v>22.7</v>
      </c>
      <c r="O33">
        <v>67.7</v>
      </c>
      <c r="P33" s="5">
        <f t="shared" si="1"/>
        <v>12.657534246575343</v>
      </c>
      <c r="Q33" s="3">
        <v>-43639.591999999997</v>
      </c>
      <c r="R33" s="3">
        <v>550736.69999999995</v>
      </c>
      <c r="S33" s="3">
        <v>316587.565</v>
      </c>
      <c r="T33" s="3">
        <v>232537.95800000001</v>
      </c>
      <c r="U33" s="3">
        <v>0</v>
      </c>
      <c r="V33" s="3">
        <v>867324.26500000001</v>
      </c>
      <c r="W33" s="3">
        <v>823684.67299999995</v>
      </c>
      <c r="X33" s="3">
        <f t="shared" si="2"/>
        <v>1373.9963354978356</v>
      </c>
      <c r="Y33" s="3">
        <f t="shared" si="3"/>
        <v>1279.538344155844</v>
      </c>
      <c r="Z33" s="3">
        <f t="shared" si="4"/>
        <v>1192.0707792207791</v>
      </c>
    </row>
    <row r="34" spans="1:26">
      <c r="A34" t="s">
        <v>257</v>
      </c>
      <c r="B34" s="1" t="s">
        <v>1</v>
      </c>
      <c r="C34" s="2" t="s">
        <v>28</v>
      </c>
      <c r="D34">
        <v>399</v>
      </c>
      <c r="E34">
        <v>1</v>
      </c>
      <c r="F34">
        <v>1</v>
      </c>
      <c r="G34">
        <v>24.3</v>
      </c>
      <c r="H34">
        <v>1</v>
      </c>
      <c r="I34">
        <v>3</v>
      </c>
      <c r="J34">
        <v>30</v>
      </c>
      <c r="K34">
        <v>0.2</v>
      </c>
      <c r="L34">
        <v>30.3</v>
      </c>
      <c r="M34" s="4">
        <f t="shared" si="0"/>
        <v>0.99009900990099009</v>
      </c>
      <c r="N34">
        <v>11.1</v>
      </c>
      <c r="O34">
        <v>41.3</v>
      </c>
      <c r="P34" s="5">
        <f t="shared" si="1"/>
        <v>15.770750988142293</v>
      </c>
      <c r="Q34" s="3">
        <v>-35801.152999999998</v>
      </c>
      <c r="R34" s="3">
        <v>383790.64799999999</v>
      </c>
      <c r="S34" s="3">
        <v>212085.519</v>
      </c>
      <c r="T34" s="3">
        <v>143646.571</v>
      </c>
      <c r="U34" s="3">
        <v>0</v>
      </c>
      <c r="V34" s="3">
        <v>595876.16700000002</v>
      </c>
      <c r="W34" s="3">
        <v>560075.01399999997</v>
      </c>
      <c r="X34" s="3">
        <f t="shared" si="2"/>
        <v>1133.4075087719298</v>
      </c>
      <c r="Y34" s="3">
        <f t="shared" si="3"/>
        <v>1043.6803082706765</v>
      </c>
      <c r="Z34" s="3">
        <f t="shared" si="4"/>
        <v>961.88132330827068</v>
      </c>
    </row>
    <row r="35" spans="1:26">
      <c r="A35" t="s">
        <v>259</v>
      </c>
      <c r="B35" s="1" t="s">
        <v>1</v>
      </c>
      <c r="C35" s="2" t="s">
        <v>29</v>
      </c>
      <c r="D35">
        <v>507</v>
      </c>
      <c r="E35">
        <v>1</v>
      </c>
      <c r="F35">
        <v>1</v>
      </c>
      <c r="G35">
        <v>36.799999999999997</v>
      </c>
      <c r="H35">
        <v>3</v>
      </c>
      <c r="I35">
        <v>4.0999999999999996</v>
      </c>
      <c r="J35">
        <v>44.1</v>
      </c>
      <c r="K35">
        <v>1.8</v>
      </c>
      <c r="L35">
        <v>45.9</v>
      </c>
      <c r="M35" s="4">
        <f t="shared" si="0"/>
        <v>0.96078431372549022</v>
      </c>
      <c r="N35">
        <v>18.600000000000001</v>
      </c>
      <c r="O35">
        <v>64.5</v>
      </c>
      <c r="P35" s="5">
        <f t="shared" si="1"/>
        <v>12.738693467336685</v>
      </c>
      <c r="Q35" s="3">
        <v>-39027.027000000002</v>
      </c>
      <c r="R35" s="3">
        <v>586171.28899999999</v>
      </c>
      <c r="S35" s="3">
        <v>287696.74900000001</v>
      </c>
      <c r="T35" s="3">
        <v>215032.701</v>
      </c>
      <c r="U35" s="3">
        <v>0</v>
      </c>
      <c r="V35" s="3">
        <v>873868.03799999994</v>
      </c>
      <c r="W35" s="3">
        <v>834841.01100000006</v>
      </c>
      <c r="X35" s="3">
        <f t="shared" si="2"/>
        <v>1299.4779822485207</v>
      </c>
      <c r="Y35" s="3">
        <f t="shared" si="3"/>
        <v>1222.5015976331363</v>
      </c>
      <c r="Z35" s="3">
        <f t="shared" si="4"/>
        <v>1156.1563885601577</v>
      </c>
    </row>
    <row r="36" spans="1:26">
      <c r="A36" t="s">
        <v>258</v>
      </c>
      <c r="B36" s="1" t="s">
        <v>1</v>
      </c>
      <c r="C36" s="2" t="s">
        <v>30</v>
      </c>
      <c r="D36">
        <v>462</v>
      </c>
      <c r="E36">
        <v>1</v>
      </c>
      <c r="F36">
        <v>2</v>
      </c>
      <c r="G36">
        <v>31.3</v>
      </c>
      <c r="H36">
        <v>3</v>
      </c>
      <c r="I36">
        <v>1.6</v>
      </c>
      <c r="J36">
        <v>38.799999999999997</v>
      </c>
      <c r="K36">
        <v>0</v>
      </c>
      <c r="L36">
        <v>38.9</v>
      </c>
      <c r="M36" s="4">
        <f t="shared" si="0"/>
        <v>0.99742930591259638</v>
      </c>
      <c r="N36">
        <v>29.8</v>
      </c>
      <c r="O36">
        <v>68.599999999999994</v>
      </c>
      <c r="P36" s="5">
        <f t="shared" si="1"/>
        <v>13.469387755102042</v>
      </c>
      <c r="Q36" s="3">
        <v>-46767.315999999999</v>
      </c>
      <c r="R36" s="3">
        <v>507897.24900000001</v>
      </c>
      <c r="S36" s="3">
        <v>356296.85399999999</v>
      </c>
      <c r="T36" s="3">
        <v>273179.56099999999</v>
      </c>
      <c r="U36" s="3">
        <v>0</v>
      </c>
      <c r="V36" s="3">
        <v>864194.103</v>
      </c>
      <c r="W36" s="3">
        <v>817426.78700000001</v>
      </c>
      <c r="X36" s="3">
        <f t="shared" si="2"/>
        <v>1279.2522554112554</v>
      </c>
      <c r="Y36" s="3">
        <f t="shared" si="3"/>
        <v>1178.0242987012987</v>
      </c>
      <c r="Z36" s="3">
        <f t="shared" si="4"/>
        <v>1099.3446948051949</v>
      </c>
    </row>
    <row r="37" spans="1:26">
      <c r="A37" t="s">
        <v>256</v>
      </c>
      <c r="B37" s="1" t="s">
        <v>1</v>
      </c>
      <c r="C37" s="2" t="s">
        <v>31</v>
      </c>
      <c r="D37">
        <v>228</v>
      </c>
      <c r="E37">
        <v>1</v>
      </c>
      <c r="F37">
        <v>1</v>
      </c>
      <c r="G37">
        <v>18.5</v>
      </c>
      <c r="H37">
        <v>1.1000000000000001</v>
      </c>
      <c r="I37">
        <v>1</v>
      </c>
      <c r="J37">
        <v>19.5</v>
      </c>
      <c r="K37">
        <v>3.1</v>
      </c>
      <c r="L37">
        <v>22.6</v>
      </c>
      <c r="M37" s="4">
        <f t="shared" si="0"/>
        <v>0.86283185840707954</v>
      </c>
      <c r="N37">
        <v>11.1</v>
      </c>
      <c r="O37">
        <v>33.700000000000003</v>
      </c>
      <c r="P37" s="5">
        <f t="shared" si="1"/>
        <v>11.63265306122449</v>
      </c>
      <c r="Q37" s="3">
        <v>-25075.094000000001</v>
      </c>
      <c r="R37" s="3">
        <v>287453.54399999999</v>
      </c>
      <c r="S37" s="3">
        <v>187952.33600000001</v>
      </c>
      <c r="T37" s="3">
        <v>141000.201</v>
      </c>
      <c r="U37" s="3">
        <v>0</v>
      </c>
      <c r="V37" s="3">
        <v>475405.88</v>
      </c>
      <c r="W37" s="3">
        <v>450330.78600000002</v>
      </c>
      <c r="X37" s="3">
        <f t="shared" si="2"/>
        <v>1466.6915745614035</v>
      </c>
      <c r="Y37" s="3">
        <f t="shared" si="3"/>
        <v>1356.7130921052633</v>
      </c>
      <c r="Z37" s="3">
        <f t="shared" si="4"/>
        <v>1260.7611578947369</v>
      </c>
    </row>
    <row r="38" spans="1:26">
      <c r="A38" t="s">
        <v>259</v>
      </c>
      <c r="B38" s="1" t="s">
        <v>1</v>
      </c>
      <c r="C38" s="2" t="s">
        <v>32</v>
      </c>
      <c r="D38">
        <v>642</v>
      </c>
      <c r="E38">
        <v>1</v>
      </c>
      <c r="F38">
        <v>2</v>
      </c>
      <c r="G38">
        <v>48.2</v>
      </c>
      <c r="H38">
        <v>1.7</v>
      </c>
      <c r="I38">
        <v>8.5</v>
      </c>
      <c r="J38">
        <v>59.1</v>
      </c>
      <c r="K38">
        <v>2.2000000000000002</v>
      </c>
      <c r="L38">
        <v>61.4</v>
      </c>
      <c r="M38" s="4">
        <f t="shared" si="0"/>
        <v>0.96254071661237794</v>
      </c>
      <c r="N38">
        <v>25.4</v>
      </c>
      <c r="O38">
        <v>86.7</v>
      </c>
      <c r="P38" s="5">
        <f t="shared" si="1"/>
        <v>12.865731462925851</v>
      </c>
      <c r="Q38" s="3">
        <v>-51054.264000000003</v>
      </c>
      <c r="R38" s="3">
        <v>701671.12800000003</v>
      </c>
      <c r="S38" s="3">
        <v>255470.90299999999</v>
      </c>
      <c r="T38" s="3">
        <v>160413.005</v>
      </c>
      <c r="U38" s="3">
        <v>0</v>
      </c>
      <c r="V38" s="3">
        <v>957142.03099999996</v>
      </c>
      <c r="W38" s="3">
        <v>906087.76699999999</v>
      </c>
      <c r="X38" s="3">
        <f t="shared" si="2"/>
        <v>1241.0109439252335</v>
      </c>
      <c r="Y38" s="3">
        <f t="shared" si="3"/>
        <v>1161.487168224299</v>
      </c>
      <c r="Z38" s="3">
        <f t="shared" si="4"/>
        <v>1092.9456822429906</v>
      </c>
    </row>
    <row r="39" spans="1:26">
      <c r="A39" t="s">
        <v>258</v>
      </c>
      <c r="B39" s="1" t="s">
        <v>1</v>
      </c>
      <c r="C39" s="2" t="s">
        <v>33</v>
      </c>
      <c r="D39">
        <v>473</v>
      </c>
      <c r="E39">
        <v>2</v>
      </c>
      <c r="F39">
        <v>2</v>
      </c>
      <c r="G39">
        <v>41.7</v>
      </c>
      <c r="H39">
        <v>2</v>
      </c>
      <c r="I39">
        <v>3.7</v>
      </c>
      <c r="J39">
        <v>48.3</v>
      </c>
      <c r="K39">
        <v>3</v>
      </c>
      <c r="L39">
        <v>51.4</v>
      </c>
      <c r="M39" s="4">
        <f t="shared" si="0"/>
        <v>0.93968871595330739</v>
      </c>
      <c r="N39">
        <v>8.6999999999999993</v>
      </c>
      <c r="O39">
        <v>60</v>
      </c>
      <c r="P39" s="5">
        <f t="shared" si="1"/>
        <v>10.823798627002288</v>
      </c>
      <c r="Q39" s="3">
        <v>-47756.192999999999</v>
      </c>
      <c r="R39" s="3">
        <v>594699.527</v>
      </c>
      <c r="S39" s="3">
        <v>371739.16100000002</v>
      </c>
      <c r="T39" s="3">
        <v>288389.63400000002</v>
      </c>
      <c r="U39" s="3">
        <v>0</v>
      </c>
      <c r="V39" s="3">
        <v>966438.68799999997</v>
      </c>
      <c r="W39" s="3">
        <v>918682.495</v>
      </c>
      <c r="X39" s="3">
        <f t="shared" si="2"/>
        <v>1433.507513742072</v>
      </c>
      <c r="Y39" s="3">
        <f t="shared" si="3"/>
        <v>1332.5430465116281</v>
      </c>
      <c r="Z39" s="3">
        <f t="shared" si="4"/>
        <v>1257.2928689217758</v>
      </c>
    </row>
    <row r="40" spans="1:26">
      <c r="A40" t="s">
        <v>257</v>
      </c>
      <c r="B40" s="1" t="s">
        <v>1</v>
      </c>
      <c r="C40" s="2" t="s">
        <v>34</v>
      </c>
      <c r="D40">
        <v>350</v>
      </c>
      <c r="E40">
        <v>1</v>
      </c>
      <c r="F40">
        <v>1</v>
      </c>
      <c r="G40">
        <v>23.8</v>
      </c>
      <c r="H40">
        <v>3</v>
      </c>
      <c r="I40">
        <v>2</v>
      </c>
      <c r="J40">
        <v>30.5</v>
      </c>
      <c r="K40">
        <v>0.3</v>
      </c>
      <c r="L40">
        <v>30.8</v>
      </c>
      <c r="M40" s="4">
        <f t="shared" ref="M40:M71" si="5">+J40/L40</f>
        <v>0.99025974025974028</v>
      </c>
      <c r="N40">
        <v>14.2</v>
      </c>
      <c r="O40">
        <v>45</v>
      </c>
      <c r="P40" s="5">
        <f t="shared" ref="P40:P71" si="6">+D40/(G40+H40)</f>
        <v>13.059701492537313</v>
      </c>
      <c r="Q40" s="3">
        <v>-32306.815999999999</v>
      </c>
      <c r="R40" s="3">
        <v>387683.21500000003</v>
      </c>
      <c r="S40" s="3">
        <v>201586.94399999999</v>
      </c>
      <c r="T40" s="3">
        <v>134979.334</v>
      </c>
      <c r="U40" s="3">
        <v>0</v>
      </c>
      <c r="V40" s="3">
        <v>589270.15899999999</v>
      </c>
      <c r="W40" s="3">
        <v>556963.34299999999</v>
      </c>
      <c r="X40" s="3">
        <f t="shared" ref="X40:X71" si="7">+(V40-(T40+U40))/D40</f>
        <v>1297.9737857142857</v>
      </c>
      <c r="Y40" s="3">
        <f t="shared" ref="Y40:Y71" si="8">+(W40-(U40+T40))/D40</f>
        <v>1205.6685971428569</v>
      </c>
      <c r="Z40" s="3">
        <f t="shared" ref="Z40:Z71" si="9">+R40/D40</f>
        <v>1107.6663285714287</v>
      </c>
    </row>
    <row r="41" spans="1:26">
      <c r="A41" t="s">
        <v>257</v>
      </c>
      <c r="B41" s="1" t="s">
        <v>1</v>
      </c>
      <c r="C41" s="2" t="s">
        <v>35</v>
      </c>
      <c r="D41">
        <v>314</v>
      </c>
      <c r="E41">
        <v>1</v>
      </c>
      <c r="F41">
        <v>1</v>
      </c>
      <c r="G41">
        <v>23.9</v>
      </c>
      <c r="H41">
        <v>1</v>
      </c>
      <c r="I41">
        <v>3.4</v>
      </c>
      <c r="J41">
        <v>30.4</v>
      </c>
      <c r="K41">
        <v>0</v>
      </c>
      <c r="L41">
        <v>30.4</v>
      </c>
      <c r="M41" s="4">
        <f t="shared" si="5"/>
        <v>1</v>
      </c>
      <c r="N41">
        <v>12.2</v>
      </c>
      <c r="O41">
        <v>42.599999999999994</v>
      </c>
      <c r="P41" s="5">
        <f t="shared" si="6"/>
        <v>12.610441767068274</v>
      </c>
      <c r="Q41" s="3">
        <v>-43212.69</v>
      </c>
      <c r="R41" s="3">
        <v>391536.86300000001</v>
      </c>
      <c r="S41" s="3">
        <v>290554.51699999999</v>
      </c>
      <c r="T41" s="3">
        <v>221537.81200000001</v>
      </c>
      <c r="U41" s="3">
        <v>0</v>
      </c>
      <c r="V41" s="3">
        <v>682091.38</v>
      </c>
      <c r="W41" s="3">
        <v>638878.68999999994</v>
      </c>
      <c r="X41" s="3">
        <f t="shared" si="7"/>
        <v>1466.7311082802546</v>
      </c>
      <c r="Y41" s="3">
        <f t="shared" si="8"/>
        <v>1329.1110764331208</v>
      </c>
      <c r="Z41" s="3">
        <f t="shared" si="9"/>
        <v>1246.9326847133759</v>
      </c>
    </row>
    <row r="42" spans="1:26">
      <c r="A42" t="s">
        <v>259</v>
      </c>
      <c r="B42" s="1" t="s">
        <v>36</v>
      </c>
      <c r="C42" s="2" t="s">
        <v>37</v>
      </c>
      <c r="D42">
        <v>643</v>
      </c>
      <c r="E42">
        <v>1</v>
      </c>
      <c r="F42">
        <v>1</v>
      </c>
      <c r="G42">
        <v>51.5</v>
      </c>
      <c r="H42">
        <v>4</v>
      </c>
      <c r="I42">
        <v>19.100000000000001</v>
      </c>
      <c r="J42">
        <v>68.3</v>
      </c>
      <c r="K42">
        <v>8.1</v>
      </c>
      <c r="L42">
        <v>76.599999999999994</v>
      </c>
      <c r="M42" s="4">
        <f t="shared" si="5"/>
        <v>0.89164490861618806</v>
      </c>
      <c r="N42">
        <v>42.8</v>
      </c>
      <c r="O42">
        <v>119.19999999999999</v>
      </c>
      <c r="P42" s="5">
        <f t="shared" si="6"/>
        <v>11.585585585585585</v>
      </c>
      <c r="Q42" s="3">
        <v>-69306.947</v>
      </c>
      <c r="R42" s="3">
        <v>917602.06700000004</v>
      </c>
      <c r="S42" s="3">
        <v>314346.27600000001</v>
      </c>
      <c r="T42" s="3">
        <v>185254.74</v>
      </c>
      <c r="U42" s="3">
        <v>0</v>
      </c>
      <c r="V42" s="3">
        <v>1231948.3430000001</v>
      </c>
      <c r="W42" s="3">
        <v>1162641.3959999999</v>
      </c>
      <c r="X42" s="3">
        <f t="shared" si="7"/>
        <v>1627.8283094867809</v>
      </c>
      <c r="Y42" s="3">
        <f t="shared" si="8"/>
        <v>1520.0414556765163</v>
      </c>
      <c r="Z42" s="3">
        <f t="shared" si="9"/>
        <v>1427.0638678071541</v>
      </c>
    </row>
    <row r="43" spans="1:26">
      <c r="A43" t="s">
        <v>259</v>
      </c>
      <c r="B43" s="1" t="s">
        <v>36</v>
      </c>
      <c r="C43" s="2" t="s">
        <v>38</v>
      </c>
      <c r="D43">
        <v>903</v>
      </c>
      <c r="E43">
        <v>1</v>
      </c>
      <c r="F43">
        <v>2</v>
      </c>
      <c r="G43">
        <v>64.900000000000006</v>
      </c>
      <c r="H43">
        <v>4</v>
      </c>
      <c r="I43">
        <v>9.9</v>
      </c>
      <c r="J43">
        <v>81.599999999999994</v>
      </c>
      <c r="K43">
        <v>0</v>
      </c>
      <c r="L43">
        <v>81.8</v>
      </c>
      <c r="M43" s="4">
        <f t="shared" si="5"/>
        <v>0.99755501222493881</v>
      </c>
      <c r="N43">
        <v>43.2</v>
      </c>
      <c r="O43">
        <v>124.8</v>
      </c>
      <c r="P43" s="5">
        <f t="shared" si="6"/>
        <v>13.105950653120463</v>
      </c>
      <c r="Q43" s="3">
        <v>-95250.944000000003</v>
      </c>
      <c r="R43" s="3">
        <v>941892.83400000003</v>
      </c>
      <c r="S43" s="3">
        <v>443361.62199999997</v>
      </c>
      <c r="T43" s="3">
        <v>307350.24</v>
      </c>
      <c r="U43" s="3">
        <v>0</v>
      </c>
      <c r="V43" s="3">
        <v>1385254.456</v>
      </c>
      <c r="W43" s="3">
        <v>1290003.5120000001</v>
      </c>
      <c r="X43" s="3">
        <f t="shared" si="7"/>
        <v>1193.692376522702</v>
      </c>
      <c r="Y43" s="3">
        <f t="shared" si="8"/>
        <v>1088.2096035437432</v>
      </c>
      <c r="Z43" s="3">
        <f t="shared" si="9"/>
        <v>1043.0706910299004</v>
      </c>
    </row>
    <row r="44" spans="1:26">
      <c r="A44" t="s">
        <v>259</v>
      </c>
      <c r="B44" s="1" t="s">
        <v>36</v>
      </c>
      <c r="C44" s="2" t="s">
        <v>39</v>
      </c>
      <c r="D44">
        <v>571</v>
      </c>
      <c r="E44">
        <v>1</v>
      </c>
      <c r="F44">
        <v>1</v>
      </c>
      <c r="G44">
        <v>41.4</v>
      </c>
      <c r="H44">
        <v>1</v>
      </c>
      <c r="I44">
        <v>5.8</v>
      </c>
      <c r="J44">
        <v>46.6</v>
      </c>
      <c r="K44">
        <v>3.6</v>
      </c>
      <c r="L44">
        <v>50.2</v>
      </c>
      <c r="M44" s="4">
        <f t="shared" si="5"/>
        <v>0.92828685258964139</v>
      </c>
      <c r="N44">
        <v>21.5</v>
      </c>
      <c r="O44">
        <v>71.7</v>
      </c>
      <c r="P44" s="5">
        <f t="shared" si="6"/>
        <v>13.466981132075473</v>
      </c>
      <c r="Q44" s="3">
        <v>-64433.258999999998</v>
      </c>
      <c r="R44" s="3">
        <v>641006.93500000006</v>
      </c>
      <c r="S44" s="3">
        <v>236577.44399999999</v>
      </c>
      <c r="T44" s="3">
        <v>152022.70800000001</v>
      </c>
      <c r="U44" s="3">
        <v>0</v>
      </c>
      <c r="V44" s="3">
        <v>877584.37899999996</v>
      </c>
      <c r="W44" s="3">
        <v>813151.12</v>
      </c>
      <c r="X44" s="3">
        <f t="shared" si="7"/>
        <v>1270.6859387040279</v>
      </c>
      <c r="Y44" s="3">
        <f t="shared" si="8"/>
        <v>1157.8431033274956</v>
      </c>
      <c r="Z44" s="3">
        <f t="shared" si="9"/>
        <v>1122.6040893169879</v>
      </c>
    </row>
    <row r="45" spans="1:26">
      <c r="A45" t="s">
        <v>257</v>
      </c>
      <c r="B45" s="1" t="s">
        <v>36</v>
      </c>
      <c r="C45" s="2" t="s">
        <v>40</v>
      </c>
      <c r="D45">
        <v>351</v>
      </c>
      <c r="E45">
        <v>1</v>
      </c>
      <c r="F45">
        <v>1</v>
      </c>
      <c r="G45">
        <v>27.3</v>
      </c>
      <c r="H45">
        <v>3.1</v>
      </c>
      <c r="I45">
        <v>9.1999999999999993</v>
      </c>
      <c r="J45">
        <v>41.1</v>
      </c>
      <c r="K45">
        <v>0.5</v>
      </c>
      <c r="L45">
        <v>41.6</v>
      </c>
      <c r="M45" s="4">
        <f t="shared" si="5"/>
        <v>0.98798076923076927</v>
      </c>
      <c r="N45">
        <v>8.6999999999999993</v>
      </c>
      <c r="O45">
        <v>50.3</v>
      </c>
      <c r="P45" s="5">
        <f t="shared" si="6"/>
        <v>11.546052631578947</v>
      </c>
      <c r="Q45" s="3">
        <v>-12645.07</v>
      </c>
      <c r="R45" s="3">
        <v>490946.47499999998</v>
      </c>
      <c r="S45" s="3">
        <v>124533.716</v>
      </c>
      <c r="T45" s="3">
        <v>78618.144</v>
      </c>
      <c r="U45" s="3">
        <v>0</v>
      </c>
      <c r="V45" s="3">
        <v>615480.19099999999</v>
      </c>
      <c r="W45" s="3">
        <v>602835.12100000004</v>
      </c>
      <c r="X45" s="3">
        <f t="shared" si="7"/>
        <v>1529.5215014245016</v>
      </c>
      <c r="Y45" s="3">
        <f t="shared" si="8"/>
        <v>1493.4956609686612</v>
      </c>
      <c r="Z45" s="3">
        <f t="shared" si="9"/>
        <v>1398.7079059829059</v>
      </c>
    </row>
    <row r="46" spans="1:26">
      <c r="A46" t="s">
        <v>258</v>
      </c>
      <c r="B46" s="1" t="s">
        <v>36</v>
      </c>
      <c r="C46" s="2" t="s">
        <v>41</v>
      </c>
      <c r="D46">
        <v>483</v>
      </c>
      <c r="E46">
        <v>1</v>
      </c>
      <c r="F46">
        <v>1</v>
      </c>
      <c r="G46">
        <v>36.9</v>
      </c>
      <c r="H46">
        <v>1</v>
      </c>
      <c r="I46">
        <v>4.2</v>
      </c>
      <c r="J46">
        <v>41</v>
      </c>
      <c r="K46">
        <v>3.1</v>
      </c>
      <c r="L46">
        <v>44.1</v>
      </c>
      <c r="M46" s="4">
        <f t="shared" si="5"/>
        <v>0.92970521541950113</v>
      </c>
      <c r="N46">
        <v>19.3</v>
      </c>
      <c r="O46">
        <v>63.400000000000006</v>
      </c>
      <c r="P46" s="5">
        <f t="shared" si="6"/>
        <v>12.744063324538258</v>
      </c>
      <c r="Q46" s="3">
        <v>-53429.936000000002</v>
      </c>
      <c r="R46" s="3">
        <v>521428.56099999999</v>
      </c>
      <c r="S46" s="3">
        <v>201104.231</v>
      </c>
      <c r="T46" s="3">
        <v>127233.996</v>
      </c>
      <c r="U46" s="3">
        <v>0</v>
      </c>
      <c r="V46" s="3">
        <v>722532.79200000002</v>
      </c>
      <c r="W46" s="3">
        <v>669102.85600000003</v>
      </c>
      <c r="X46" s="3">
        <f t="shared" si="7"/>
        <v>1232.5026832298136</v>
      </c>
      <c r="Y46" s="3">
        <f t="shared" si="8"/>
        <v>1121.8816977225672</v>
      </c>
      <c r="Z46" s="3">
        <f t="shared" si="9"/>
        <v>1079.5622380952382</v>
      </c>
    </row>
    <row r="47" spans="1:26">
      <c r="A47" t="s">
        <v>259</v>
      </c>
      <c r="B47" s="1" t="s">
        <v>36</v>
      </c>
      <c r="C47" s="2" t="s">
        <v>42</v>
      </c>
      <c r="D47">
        <v>571</v>
      </c>
      <c r="E47">
        <v>1</v>
      </c>
      <c r="F47">
        <v>1</v>
      </c>
      <c r="G47">
        <v>39.5</v>
      </c>
      <c r="H47">
        <v>3.2</v>
      </c>
      <c r="I47">
        <v>10.1</v>
      </c>
      <c r="J47">
        <v>54.7</v>
      </c>
      <c r="K47">
        <v>0</v>
      </c>
      <c r="L47">
        <v>54.8</v>
      </c>
      <c r="M47" s="4">
        <f t="shared" si="5"/>
        <v>0.99817518248175197</v>
      </c>
      <c r="N47">
        <v>9.4</v>
      </c>
      <c r="O47">
        <v>64.100000000000009</v>
      </c>
      <c r="P47" s="5">
        <f t="shared" si="6"/>
        <v>13.372365339578453</v>
      </c>
      <c r="Q47" s="3">
        <v>-67979.296000000002</v>
      </c>
      <c r="R47" s="3">
        <v>663541.67099999997</v>
      </c>
      <c r="S47" s="3">
        <v>247022.90299999999</v>
      </c>
      <c r="T47" s="3">
        <v>155698.05600000001</v>
      </c>
      <c r="U47" s="3">
        <v>0</v>
      </c>
      <c r="V47" s="3">
        <v>910564.57400000002</v>
      </c>
      <c r="W47" s="3">
        <v>842585.27800000005</v>
      </c>
      <c r="X47" s="3">
        <f t="shared" si="7"/>
        <v>1322.0079124343258</v>
      </c>
      <c r="Y47" s="3">
        <f t="shared" si="8"/>
        <v>1202.9548546409808</v>
      </c>
      <c r="Z47" s="3">
        <f t="shared" si="9"/>
        <v>1162.0694763572678</v>
      </c>
    </row>
    <row r="48" spans="1:26">
      <c r="A48" t="s">
        <v>257</v>
      </c>
      <c r="B48" s="1" t="s">
        <v>36</v>
      </c>
      <c r="C48" s="2" t="s">
        <v>43</v>
      </c>
      <c r="D48">
        <v>392</v>
      </c>
      <c r="E48">
        <v>1</v>
      </c>
      <c r="F48">
        <v>2</v>
      </c>
      <c r="G48">
        <v>33.700000000000003</v>
      </c>
      <c r="H48">
        <v>2.1</v>
      </c>
      <c r="I48">
        <v>3.5</v>
      </c>
      <c r="J48">
        <v>39.1</v>
      </c>
      <c r="K48">
        <v>3.3</v>
      </c>
      <c r="L48">
        <v>42.3</v>
      </c>
      <c r="M48" s="4">
        <f t="shared" si="5"/>
        <v>0.92434988179669042</v>
      </c>
      <c r="N48">
        <v>17</v>
      </c>
      <c r="O48">
        <v>59.4</v>
      </c>
      <c r="P48" s="5">
        <f t="shared" si="6"/>
        <v>10.949720670391061</v>
      </c>
      <c r="Q48" s="3">
        <v>-18619.947</v>
      </c>
      <c r="R48" s="3">
        <v>462087.06900000002</v>
      </c>
      <c r="S48" s="3">
        <v>167506.51800000001</v>
      </c>
      <c r="T48" s="3">
        <v>115962.228</v>
      </c>
      <c r="U48" s="3">
        <v>0</v>
      </c>
      <c r="V48" s="3">
        <v>629593.58700000006</v>
      </c>
      <c r="W48" s="3">
        <v>610973.64</v>
      </c>
      <c r="X48" s="3">
        <f t="shared" si="7"/>
        <v>1310.2840790816329</v>
      </c>
      <c r="Y48" s="3">
        <f t="shared" si="8"/>
        <v>1262.7842142857144</v>
      </c>
      <c r="Z48" s="3">
        <f t="shared" si="9"/>
        <v>1178.793543367347</v>
      </c>
    </row>
    <row r="49" spans="1:26">
      <c r="A49" t="s">
        <v>258</v>
      </c>
      <c r="B49" s="1" t="s">
        <v>36</v>
      </c>
      <c r="C49" s="2" t="s">
        <v>44</v>
      </c>
      <c r="D49">
        <v>444</v>
      </c>
      <c r="E49">
        <v>1</v>
      </c>
      <c r="F49">
        <v>1</v>
      </c>
      <c r="G49">
        <v>30.6</v>
      </c>
      <c r="H49">
        <v>4</v>
      </c>
      <c r="I49">
        <v>4</v>
      </c>
      <c r="J49">
        <v>39.700000000000003</v>
      </c>
      <c r="K49">
        <v>0.8</v>
      </c>
      <c r="L49">
        <v>40.6</v>
      </c>
      <c r="M49" s="4">
        <f t="shared" si="5"/>
        <v>0.97783251231527102</v>
      </c>
      <c r="N49">
        <v>14.6</v>
      </c>
      <c r="O49">
        <v>55.1</v>
      </c>
      <c r="P49" s="5">
        <f t="shared" si="6"/>
        <v>12.83236994219653</v>
      </c>
      <c r="Q49" s="3">
        <v>-31671.105</v>
      </c>
      <c r="R49" s="3">
        <v>495449.054</v>
      </c>
      <c r="S49" s="3">
        <v>175505.54800000001</v>
      </c>
      <c r="T49" s="3">
        <v>98862.744000000006</v>
      </c>
      <c r="U49" s="3">
        <v>0</v>
      </c>
      <c r="V49" s="3">
        <v>670954.60199999996</v>
      </c>
      <c r="W49" s="3">
        <v>639283.49699999997</v>
      </c>
      <c r="X49" s="3">
        <f t="shared" si="7"/>
        <v>1288.4951756756757</v>
      </c>
      <c r="Y49" s="3">
        <f t="shared" si="8"/>
        <v>1217.1638581081081</v>
      </c>
      <c r="Z49" s="3">
        <f t="shared" si="9"/>
        <v>1115.8762477477478</v>
      </c>
    </row>
    <row r="50" spans="1:26">
      <c r="A50" t="s">
        <v>259</v>
      </c>
      <c r="B50" s="1" t="s">
        <v>36</v>
      </c>
      <c r="C50" s="2" t="s">
        <v>45</v>
      </c>
      <c r="D50">
        <v>591</v>
      </c>
      <c r="E50">
        <v>1</v>
      </c>
      <c r="F50">
        <v>1</v>
      </c>
      <c r="G50">
        <v>41.4</v>
      </c>
      <c r="H50">
        <v>3.1</v>
      </c>
      <c r="I50">
        <v>6.6</v>
      </c>
      <c r="J50">
        <v>43</v>
      </c>
      <c r="K50">
        <v>10</v>
      </c>
      <c r="L50">
        <v>53</v>
      </c>
      <c r="M50" s="4">
        <f t="shared" si="5"/>
        <v>0.81132075471698117</v>
      </c>
      <c r="N50">
        <v>17.2</v>
      </c>
      <c r="O50">
        <v>70.2</v>
      </c>
      <c r="P50" s="5">
        <f t="shared" si="6"/>
        <v>13.280898876404494</v>
      </c>
      <c r="Q50" s="3">
        <v>-54686.095999999998</v>
      </c>
      <c r="R50" s="3">
        <v>583406.85600000003</v>
      </c>
      <c r="S50" s="3">
        <v>319073.98700000002</v>
      </c>
      <c r="T50" s="3">
        <v>214584.75599999999</v>
      </c>
      <c r="U50" s="3">
        <v>0</v>
      </c>
      <c r="V50" s="3">
        <v>902480.84299999999</v>
      </c>
      <c r="W50" s="3">
        <v>847794.74699999997</v>
      </c>
      <c r="X50" s="3">
        <f t="shared" si="7"/>
        <v>1163.9527698815568</v>
      </c>
      <c r="Y50" s="3">
        <f t="shared" si="8"/>
        <v>1071.4213045685278</v>
      </c>
      <c r="Z50" s="3">
        <f t="shared" si="9"/>
        <v>987.15204060913709</v>
      </c>
    </row>
    <row r="51" spans="1:26">
      <c r="A51" t="s">
        <v>259</v>
      </c>
      <c r="B51" s="1" t="s">
        <v>46</v>
      </c>
      <c r="C51" s="2" t="s">
        <v>47</v>
      </c>
      <c r="D51">
        <v>524</v>
      </c>
      <c r="E51">
        <v>1</v>
      </c>
      <c r="F51">
        <v>2</v>
      </c>
      <c r="G51">
        <v>43.5</v>
      </c>
      <c r="H51" s="5">
        <v>3.85</v>
      </c>
      <c r="I51">
        <v>3.4</v>
      </c>
      <c r="J51">
        <v>48.6</v>
      </c>
      <c r="K51">
        <v>2.4</v>
      </c>
      <c r="L51">
        <v>50.4</v>
      </c>
      <c r="M51" s="4">
        <f t="shared" si="5"/>
        <v>0.9642857142857143</v>
      </c>
      <c r="N51">
        <v>30.9</v>
      </c>
      <c r="O51">
        <v>87.2</v>
      </c>
      <c r="P51" s="5">
        <f t="shared" si="6"/>
        <v>11.066525871172121</v>
      </c>
      <c r="Q51" s="3">
        <v>-52340.983</v>
      </c>
      <c r="R51" s="3">
        <v>667018.31599999999</v>
      </c>
      <c r="S51" s="3">
        <v>320163.147</v>
      </c>
      <c r="T51" s="3">
        <v>123653.481</v>
      </c>
      <c r="U51" s="3">
        <v>0</v>
      </c>
      <c r="V51" s="3">
        <v>987181.46299999999</v>
      </c>
      <c r="W51" s="3">
        <v>934840.48</v>
      </c>
      <c r="X51" s="3">
        <f t="shared" si="7"/>
        <v>1647.9541641221374</v>
      </c>
      <c r="Y51" s="3">
        <f t="shared" si="8"/>
        <v>1548.0667919847328</v>
      </c>
      <c r="Z51" s="3">
        <f t="shared" si="9"/>
        <v>1272.9357175572518</v>
      </c>
    </row>
    <row r="52" spans="1:26">
      <c r="A52" t="s">
        <v>258</v>
      </c>
      <c r="B52" s="1" t="s">
        <v>48</v>
      </c>
      <c r="C52" s="2" t="s">
        <v>49</v>
      </c>
      <c r="D52">
        <v>410</v>
      </c>
      <c r="E52">
        <v>1</v>
      </c>
      <c r="F52">
        <v>1</v>
      </c>
      <c r="G52">
        <v>31.5</v>
      </c>
      <c r="H52">
        <v>5.0999999999999996</v>
      </c>
      <c r="I52">
        <v>3.6</v>
      </c>
      <c r="J52">
        <v>41.2</v>
      </c>
      <c r="K52">
        <v>0.9</v>
      </c>
      <c r="L52">
        <v>42.1</v>
      </c>
      <c r="M52" s="4">
        <f t="shared" si="5"/>
        <v>0.97862232779097391</v>
      </c>
      <c r="N52">
        <v>17.7</v>
      </c>
      <c r="O52">
        <v>59.8</v>
      </c>
      <c r="P52" s="5">
        <f t="shared" si="6"/>
        <v>11.202185792349727</v>
      </c>
      <c r="Q52" s="3">
        <v>-9781.4249999999993</v>
      </c>
      <c r="R52" s="3">
        <v>517309.89899999998</v>
      </c>
      <c r="S52" s="3">
        <v>198114.09700000001</v>
      </c>
      <c r="T52" s="3">
        <v>126809.052</v>
      </c>
      <c r="U52" s="3">
        <v>49.8</v>
      </c>
      <c r="V52" s="3">
        <v>715423.99600000004</v>
      </c>
      <c r="W52" s="3">
        <v>705642.571</v>
      </c>
      <c r="X52" s="3">
        <f t="shared" si="7"/>
        <v>1435.5247414634148</v>
      </c>
      <c r="Y52" s="3">
        <f t="shared" si="8"/>
        <v>1411.6676073170734</v>
      </c>
      <c r="Z52" s="3">
        <f t="shared" si="9"/>
        <v>1261.7314609756097</v>
      </c>
    </row>
    <row r="53" spans="1:26">
      <c r="A53" t="s">
        <v>254</v>
      </c>
      <c r="B53" s="1" t="s">
        <v>48</v>
      </c>
      <c r="C53" s="2" t="s">
        <v>50</v>
      </c>
      <c r="D53">
        <v>89</v>
      </c>
      <c r="E53">
        <v>1</v>
      </c>
      <c r="F53">
        <v>1.8</v>
      </c>
      <c r="G53">
        <v>7.8</v>
      </c>
      <c r="H53">
        <v>0</v>
      </c>
      <c r="I53">
        <v>0.8</v>
      </c>
      <c r="J53">
        <v>9.5</v>
      </c>
      <c r="K53">
        <v>1.8</v>
      </c>
      <c r="L53">
        <v>11.3</v>
      </c>
      <c r="M53" s="4">
        <f t="shared" si="5"/>
        <v>0.84070796460176989</v>
      </c>
      <c r="N53">
        <v>1.7</v>
      </c>
      <c r="O53">
        <v>13</v>
      </c>
      <c r="P53" s="5">
        <f t="shared" si="6"/>
        <v>11.410256410256411</v>
      </c>
      <c r="Q53" s="3"/>
      <c r="R53" s="3"/>
      <c r="S53" s="3"/>
      <c r="T53" s="3"/>
      <c r="U53" s="3"/>
      <c r="V53" s="3"/>
      <c r="W53" s="3"/>
      <c r="X53" s="3">
        <f t="shared" si="7"/>
        <v>0</v>
      </c>
      <c r="Y53" s="3">
        <f t="shared" si="8"/>
        <v>0</v>
      </c>
      <c r="Z53" s="3">
        <f t="shared" si="9"/>
        <v>0</v>
      </c>
    </row>
    <row r="54" spans="1:26">
      <c r="A54" t="s">
        <v>258</v>
      </c>
      <c r="B54" s="1" t="s">
        <v>48</v>
      </c>
      <c r="C54" s="2" t="s">
        <v>51</v>
      </c>
      <c r="D54">
        <v>499</v>
      </c>
      <c r="E54">
        <v>0.9</v>
      </c>
      <c r="F54">
        <v>2</v>
      </c>
      <c r="G54">
        <v>35.1</v>
      </c>
      <c r="H54">
        <v>4</v>
      </c>
      <c r="I54">
        <v>2.5</v>
      </c>
      <c r="J54">
        <v>43.6</v>
      </c>
      <c r="K54">
        <v>1</v>
      </c>
      <c r="L54">
        <v>44.6</v>
      </c>
      <c r="M54" s="4">
        <f t="shared" si="5"/>
        <v>0.97757847533632292</v>
      </c>
      <c r="N54">
        <v>22</v>
      </c>
      <c r="O54">
        <v>66.599999999999994</v>
      </c>
      <c r="P54" s="5">
        <f t="shared" si="6"/>
        <v>12.762148337595907</v>
      </c>
      <c r="Q54" s="3">
        <v>-6394.6850000000004</v>
      </c>
      <c r="R54" s="3">
        <v>503182.79599999997</v>
      </c>
      <c r="S54" s="3">
        <v>215364.77600000001</v>
      </c>
      <c r="T54" s="3">
        <v>138891.408</v>
      </c>
      <c r="U54" s="3">
        <v>0</v>
      </c>
      <c r="V54" s="3">
        <v>718547.57200000004</v>
      </c>
      <c r="W54" s="3">
        <v>712152.88699999999</v>
      </c>
      <c r="X54" s="3">
        <f t="shared" si="7"/>
        <v>1161.6355991983969</v>
      </c>
      <c r="Y54" s="3">
        <f t="shared" si="8"/>
        <v>1148.8205991983968</v>
      </c>
      <c r="Z54" s="3">
        <f t="shared" si="9"/>
        <v>1008.3823567134268</v>
      </c>
    </row>
    <row r="55" spans="1:26">
      <c r="A55" t="s">
        <v>259</v>
      </c>
      <c r="B55" s="1" t="s">
        <v>48</v>
      </c>
      <c r="C55" s="2" t="s">
        <v>52</v>
      </c>
      <c r="D55">
        <v>523</v>
      </c>
      <c r="E55">
        <v>1</v>
      </c>
      <c r="F55">
        <v>1</v>
      </c>
      <c r="G55">
        <v>35.799999999999997</v>
      </c>
      <c r="H55">
        <v>4</v>
      </c>
      <c r="I55">
        <v>1</v>
      </c>
      <c r="J55">
        <v>42.8</v>
      </c>
      <c r="K55">
        <v>0</v>
      </c>
      <c r="L55">
        <v>42.8</v>
      </c>
      <c r="M55" s="4">
        <f t="shared" si="5"/>
        <v>1</v>
      </c>
      <c r="N55">
        <v>16</v>
      </c>
      <c r="O55">
        <v>58.8</v>
      </c>
      <c r="P55" s="5">
        <f t="shared" si="6"/>
        <v>13.140703517587941</v>
      </c>
      <c r="Q55" s="3">
        <v>-12779.641</v>
      </c>
      <c r="R55" s="3">
        <v>516519.72899999999</v>
      </c>
      <c r="S55" s="3">
        <v>231476.492</v>
      </c>
      <c r="T55" s="3">
        <v>142771.38</v>
      </c>
      <c r="U55" s="3">
        <v>0</v>
      </c>
      <c r="V55" s="3">
        <v>747996.22100000002</v>
      </c>
      <c r="W55" s="3">
        <v>735216.58</v>
      </c>
      <c r="X55" s="3">
        <f t="shared" si="7"/>
        <v>1157.2176692160613</v>
      </c>
      <c r="Y55" s="3">
        <f t="shared" si="8"/>
        <v>1132.7824091778202</v>
      </c>
      <c r="Z55" s="3">
        <f t="shared" si="9"/>
        <v>987.60942447418734</v>
      </c>
    </row>
    <row r="56" spans="1:26">
      <c r="A56" t="s">
        <v>259</v>
      </c>
      <c r="B56" s="1" t="s">
        <v>48</v>
      </c>
      <c r="C56" s="2" t="s">
        <v>53</v>
      </c>
      <c r="D56">
        <v>556</v>
      </c>
      <c r="E56">
        <v>1</v>
      </c>
      <c r="F56">
        <v>1</v>
      </c>
      <c r="G56">
        <v>34.200000000000003</v>
      </c>
      <c r="H56">
        <v>3.5</v>
      </c>
      <c r="I56">
        <v>3</v>
      </c>
      <c r="J56">
        <v>41.7</v>
      </c>
      <c r="K56">
        <v>1</v>
      </c>
      <c r="L56">
        <v>42.7</v>
      </c>
      <c r="M56" s="4">
        <f t="shared" si="5"/>
        <v>0.97658079625292737</v>
      </c>
      <c r="N56">
        <v>27</v>
      </c>
      <c r="O56">
        <v>69.7</v>
      </c>
      <c r="P56" s="5">
        <f t="shared" si="6"/>
        <v>14.748010610079575</v>
      </c>
      <c r="Q56" s="3">
        <v>-9087.2999999999993</v>
      </c>
      <c r="R56" s="3">
        <v>524083.21</v>
      </c>
      <c r="S56" s="3">
        <v>260590.478</v>
      </c>
      <c r="T56" s="3">
        <v>168118.71599999999</v>
      </c>
      <c r="U56" s="3">
        <v>0</v>
      </c>
      <c r="V56" s="3">
        <v>784673.68799999997</v>
      </c>
      <c r="W56" s="3">
        <v>775586.38800000004</v>
      </c>
      <c r="X56" s="3">
        <f t="shared" si="7"/>
        <v>1108.9118201438848</v>
      </c>
      <c r="Y56" s="3">
        <f t="shared" si="8"/>
        <v>1092.5677553956834</v>
      </c>
      <c r="Z56" s="3">
        <f t="shared" si="9"/>
        <v>942.59570143884901</v>
      </c>
    </row>
    <row r="57" spans="1:26">
      <c r="A57" t="s">
        <v>256</v>
      </c>
      <c r="B57" s="1" t="s">
        <v>48</v>
      </c>
      <c r="C57" s="2" t="s">
        <v>54</v>
      </c>
      <c r="D57">
        <v>279</v>
      </c>
      <c r="E57">
        <v>1</v>
      </c>
      <c r="F57">
        <v>1</v>
      </c>
      <c r="G57">
        <v>22.4</v>
      </c>
      <c r="H57">
        <v>2</v>
      </c>
      <c r="I57">
        <v>2</v>
      </c>
      <c r="J57">
        <v>26.8</v>
      </c>
      <c r="K57">
        <v>1.5</v>
      </c>
      <c r="L57">
        <v>28.4</v>
      </c>
      <c r="M57" s="4">
        <f t="shared" si="5"/>
        <v>0.94366197183098599</v>
      </c>
      <c r="N57">
        <v>24.9</v>
      </c>
      <c r="O57">
        <v>53.2</v>
      </c>
      <c r="P57" s="5">
        <f t="shared" si="6"/>
        <v>11.434426229508198</v>
      </c>
      <c r="Q57" s="3">
        <v>-23289.404999999999</v>
      </c>
      <c r="R57" s="3">
        <v>387498.64899999998</v>
      </c>
      <c r="S57" s="3">
        <v>183304.42800000001</v>
      </c>
      <c r="T57" s="3">
        <v>122849.268</v>
      </c>
      <c r="U57" s="3">
        <v>0</v>
      </c>
      <c r="V57" s="3">
        <v>570803.07700000005</v>
      </c>
      <c r="W57" s="3">
        <v>547513.67200000002</v>
      </c>
      <c r="X57" s="3">
        <f t="shared" si="7"/>
        <v>1605.5692078853049</v>
      </c>
      <c r="Y57" s="3">
        <f t="shared" si="8"/>
        <v>1522.0946379928316</v>
      </c>
      <c r="Z57" s="3">
        <f t="shared" si="9"/>
        <v>1388.884046594982</v>
      </c>
    </row>
    <row r="58" spans="1:26">
      <c r="A58" t="s">
        <v>259</v>
      </c>
      <c r="B58" s="1" t="s">
        <v>55</v>
      </c>
      <c r="C58" s="2" t="s">
        <v>56</v>
      </c>
      <c r="D58">
        <v>504</v>
      </c>
      <c r="E58">
        <v>1</v>
      </c>
      <c r="F58">
        <v>1</v>
      </c>
      <c r="G58">
        <v>40.1</v>
      </c>
      <c r="H58">
        <v>3</v>
      </c>
      <c r="I58">
        <v>2.6</v>
      </c>
      <c r="J58">
        <v>45.2</v>
      </c>
      <c r="K58">
        <v>2.5</v>
      </c>
      <c r="L58">
        <v>47.7</v>
      </c>
      <c r="M58" s="4">
        <f t="shared" si="5"/>
        <v>0.94758909853249473</v>
      </c>
      <c r="N58">
        <v>20.6</v>
      </c>
      <c r="O58">
        <v>68.300000000000011</v>
      </c>
      <c r="P58" s="5">
        <f t="shared" si="6"/>
        <v>11.693735498839906</v>
      </c>
      <c r="Q58" s="3">
        <v>-40337.561999999998</v>
      </c>
      <c r="R58" s="3">
        <v>519514.73300000001</v>
      </c>
      <c r="S58" s="3">
        <v>311869.413</v>
      </c>
      <c r="T58" s="3">
        <v>4321.152</v>
      </c>
      <c r="U58" s="3">
        <v>0</v>
      </c>
      <c r="V58" s="3">
        <v>831384.14599999995</v>
      </c>
      <c r="W58" s="3">
        <v>791046.58400000003</v>
      </c>
      <c r="X58" s="3">
        <f t="shared" si="7"/>
        <v>1640.9980039682539</v>
      </c>
      <c r="Y58" s="3">
        <f t="shared" si="8"/>
        <v>1560.9631587301587</v>
      </c>
      <c r="Z58" s="3">
        <f t="shared" si="9"/>
        <v>1030.7832003968254</v>
      </c>
    </row>
    <row r="59" spans="1:26">
      <c r="A59" t="s">
        <v>259</v>
      </c>
      <c r="B59" s="1" t="s">
        <v>55</v>
      </c>
      <c r="C59" s="2" t="s">
        <v>57</v>
      </c>
      <c r="D59">
        <v>818</v>
      </c>
      <c r="E59">
        <v>1</v>
      </c>
      <c r="F59">
        <v>1</v>
      </c>
      <c r="G59">
        <v>59.4</v>
      </c>
      <c r="H59">
        <v>7</v>
      </c>
      <c r="I59">
        <v>6</v>
      </c>
      <c r="J59">
        <v>57.7</v>
      </c>
      <c r="K59">
        <v>16.7</v>
      </c>
      <c r="L59">
        <v>74.400000000000006</v>
      </c>
      <c r="M59" s="4">
        <f t="shared" si="5"/>
        <v>0.77553763440860213</v>
      </c>
      <c r="N59">
        <v>33.299999999999997</v>
      </c>
      <c r="O59">
        <v>107.7</v>
      </c>
      <c r="P59" s="5">
        <f t="shared" si="6"/>
        <v>12.319277108433734</v>
      </c>
      <c r="Q59" s="3">
        <v>-32938.786999999997</v>
      </c>
      <c r="R59" s="3">
        <v>848886.22199999995</v>
      </c>
      <c r="S59" s="3">
        <v>302397.36200000002</v>
      </c>
      <c r="T59" s="3">
        <v>192073.94399999999</v>
      </c>
      <c r="U59" s="3">
        <v>0</v>
      </c>
      <c r="V59" s="3">
        <v>1151283.584</v>
      </c>
      <c r="W59" s="3">
        <v>1118344.797</v>
      </c>
      <c r="X59" s="3">
        <f t="shared" si="7"/>
        <v>1172.6279217603912</v>
      </c>
      <c r="Y59" s="3">
        <f t="shared" si="8"/>
        <v>1132.3604559902201</v>
      </c>
      <c r="Z59" s="3">
        <f t="shared" si="9"/>
        <v>1037.7582176039118</v>
      </c>
    </row>
    <row r="60" spans="1:26">
      <c r="A60" t="s">
        <v>258</v>
      </c>
      <c r="B60" s="1" t="s">
        <v>55</v>
      </c>
      <c r="C60" s="2" t="s">
        <v>58</v>
      </c>
      <c r="D60">
        <v>409</v>
      </c>
      <c r="E60">
        <v>1</v>
      </c>
      <c r="F60">
        <v>1</v>
      </c>
      <c r="G60">
        <v>30</v>
      </c>
      <c r="H60">
        <v>5.8</v>
      </c>
      <c r="I60">
        <v>5</v>
      </c>
      <c r="J60">
        <v>42.3</v>
      </c>
      <c r="K60">
        <v>0.5</v>
      </c>
      <c r="L60">
        <v>42.8</v>
      </c>
      <c r="M60" s="4">
        <f t="shared" si="5"/>
        <v>0.98831775700934577</v>
      </c>
      <c r="N60">
        <v>14.8</v>
      </c>
      <c r="O60">
        <v>57.599999999999994</v>
      </c>
      <c r="P60" s="5">
        <f t="shared" si="6"/>
        <v>11.424581005586592</v>
      </c>
      <c r="Q60" s="3">
        <v>-8926.6319999999996</v>
      </c>
      <c r="R60" s="3">
        <v>464642.848</v>
      </c>
      <c r="S60" s="3">
        <v>215443.46100000001</v>
      </c>
      <c r="T60" s="3">
        <v>125348.53200000001</v>
      </c>
      <c r="U60" s="3">
        <v>0</v>
      </c>
      <c r="V60" s="3">
        <v>680086.30900000001</v>
      </c>
      <c r="W60" s="3">
        <v>671159.67700000003</v>
      </c>
      <c r="X60" s="3">
        <f t="shared" si="7"/>
        <v>1356.3270831295843</v>
      </c>
      <c r="Y60" s="3">
        <f t="shared" si="8"/>
        <v>1334.5015770171149</v>
      </c>
      <c r="Z60" s="3">
        <f t="shared" si="9"/>
        <v>1136.0460831295843</v>
      </c>
    </row>
    <row r="61" spans="1:26">
      <c r="A61" t="s">
        <v>259</v>
      </c>
      <c r="B61" s="1" t="s">
        <v>55</v>
      </c>
      <c r="C61" s="2" t="s">
        <v>59</v>
      </c>
      <c r="D61">
        <v>525</v>
      </c>
      <c r="E61">
        <v>1</v>
      </c>
      <c r="F61">
        <v>1</v>
      </c>
      <c r="G61">
        <v>40.6</v>
      </c>
      <c r="H61">
        <v>6.5</v>
      </c>
      <c r="I61">
        <v>12.7</v>
      </c>
      <c r="J61">
        <v>50.7</v>
      </c>
      <c r="K61">
        <v>11</v>
      </c>
      <c r="L61">
        <v>61.7</v>
      </c>
      <c r="M61" s="4">
        <f t="shared" si="5"/>
        <v>0.82171799027552672</v>
      </c>
      <c r="N61">
        <v>20</v>
      </c>
      <c r="O61">
        <v>81.7</v>
      </c>
      <c r="P61" s="5">
        <f t="shared" si="6"/>
        <v>11.146496815286623</v>
      </c>
      <c r="Q61" s="3">
        <v>-57954.913</v>
      </c>
      <c r="R61" s="3">
        <v>683033.34600000002</v>
      </c>
      <c r="S61" s="3">
        <v>401080.62599999999</v>
      </c>
      <c r="T61" s="3">
        <v>276263.391</v>
      </c>
      <c r="U61" s="3">
        <v>0</v>
      </c>
      <c r="V61" s="3">
        <v>1084113.9720000001</v>
      </c>
      <c r="W61" s="3">
        <v>1026159.059</v>
      </c>
      <c r="X61" s="3">
        <f t="shared" si="7"/>
        <v>1538.7630114285714</v>
      </c>
      <c r="Y61" s="3">
        <f t="shared" si="8"/>
        <v>1428.3727009523811</v>
      </c>
      <c r="Z61" s="3">
        <f t="shared" si="9"/>
        <v>1301.0158971428573</v>
      </c>
    </row>
    <row r="62" spans="1:26">
      <c r="A62" t="s">
        <v>259</v>
      </c>
      <c r="B62" s="1" t="s">
        <v>55</v>
      </c>
      <c r="C62" s="2" t="s">
        <v>60</v>
      </c>
      <c r="D62">
        <v>532</v>
      </c>
      <c r="E62">
        <v>1</v>
      </c>
      <c r="F62">
        <v>1</v>
      </c>
      <c r="G62">
        <v>41.3</v>
      </c>
      <c r="H62">
        <v>5</v>
      </c>
      <c r="I62">
        <v>10</v>
      </c>
      <c r="J62">
        <v>53.3</v>
      </c>
      <c r="K62">
        <v>5.0999999999999996</v>
      </c>
      <c r="L62">
        <v>58.3</v>
      </c>
      <c r="M62" s="4">
        <f t="shared" si="5"/>
        <v>0.91423670668953683</v>
      </c>
      <c r="N62">
        <v>14.5</v>
      </c>
      <c r="O62">
        <v>72.900000000000006</v>
      </c>
      <c r="P62" s="5">
        <f t="shared" si="6"/>
        <v>11.490280777537798</v>
      </c>
      <c r="Q62" s="3">
        <v>-4484.5119999999997</v>
      </c>
      <c r="R62" s="3">
        <v>561833.85600000003</v>
      </c>
      <c r="S62" s="3">
        <v>221285.291</v>
      </c>
      <c r="T62" s="3">
        <v>132209.66399999999</v>
      </c>
      <c r="U62" s="3">
        <v>0</v>
      </c>
      <c r="V62" s="3">
        <v>783119.147</v>
      </c>
      <c r="W62" s="3">
        <v>778634.63500000001</v>
      </c>
      <c r="X62" s="3">
        <f t="shared" si="7"/>
        <v>1223.5140657894738</v>
      </c>
      <c r="Y62" s="3">
        <f t="shared" si="8"/>
        <v>1215.0845319548873</v>
      </c>
      <c r="Z62" s="3">
        <f t="shared" si="9"/>
        <v>1056.0786766917295</v>
      </c>
    </row>
    <row r="63" spans="1:26">
      <c r="A63" t="s">
        <v>258</v>
      </c>
      <c r="B63" s="1" t="s">
        <v>55</v>
      </c>
      <c r="C63" s="2" t="s">
        <v>61</v>
      </c>
      <c r="D63">
        <v>416</v>
      </c>
      <c r="E63">
        <v>1</v>
      </c>
      <c r="F63">
        <v>1</v>
      </c>
      <c r="G63">
        <v>31.9</v>
      </c>
      <c r="H63">
        <v>3.9</v>
      </c>
      <c r="I63">
        <v>5</v>
      </c>
      <c r="J63">
        <v>42.2</v>
      </c>
      <c r="K63">
        <v>0.6</v>
      </c>
      <c r="L63">
        <v>42.8</v>
      </c>
      <c r="M63" s="4">
        <f t="shared" si="5"/>
        <v>0.98598130841121512</v>
      </c>
      <c r="N63">
        <v>20.3</v>
      </c>
      <c r="O63">
        <v>63.100000000000009</v>
      </c>
      <c r="P63" s="5">
        <f t="shared" si="6"/>
        <v>11.620111731843576</v>
      </c>
      <c r="Q63" s="3">
        <v>-33102.843999999997</v>
      </c>
      <c r="R63" s="3">
        <v>525760.71200000006</v>
      </c>
      <c r="S63" s="3">
        <v>237044.19699999999</v>
      </c>
      <c r="T63" s="3">
        <v>137398.46400000001</v>
      </c>
      <c r="U63" s="3">
        <v>0</v>
      </c>
      <c r="V63" s="3">
        <v>762804.90899999999</v>
      </c>
      <c r="W63" s="3">
        <v>729702.06499999994</v>
      </c>
      <c r="X63" s="3">
        <f t="shared" si="7"/>
        <v>1503.3808774038459</v>
      </c>
      <c r="Y63" s="3">
        <f t="shared" si="8"/>
        <v>1423.8067331730767</v>
      </c>
      <c r="Z63" s="3">
        <f t="shared" si="9"/>
        <v>1263.8478653846155</v>
      </c>
    </row>
    <row r="64" spans="1:26">
      <c r="A64" t="s">
        <v>254</v>
      </c>
      <c r="B64" s="1" t="s">
        <v>55</v>
      </c>
      <c r="C64" s="2" t="s">
        <v>62</v>
      </c>
      <c r="D64">
        <v>94</v>
      </c>
      <c r="E64">
        <v>1</v>
      </c>
      <c r="F64">
        <v>1</v>
      </c>
      <c r="G64">
        <v>6.8</v>
      </c>
      <c r="H64">
        <v>1</v>
      </c>
      <c r="I64">
        <v>1</v>
      </c>
      <c r="J64">
        <v>9.8000000000000007</v>
      </c>
      <c r="K64">
        <v>1</v>
      </c>
      <c r="L64">
        <v>10.8</v>
      </c>
      <c r="M64" s="4">
        <f t="shared" si="5"/>
        <v>0.90740740740740744</v>
      </c>
      <c r="N64">
        <v>5.5</v>
      </c>
      <c r="O64">
        <v>16.3</v>
      </c>
      <c r="P64" s="5">
        <f t="shared" si="6"/>
        <v>12.051282051282051</v>
      </c>
      <c r="Q64" s="3">
        <v>-39.984000000000002</v>
      </c>
      <c r="R64" s="3">
        <v>60844.387000000002</v>
      </c>
      <c r="S64" s="3">
        <v>21886.579000000002</v>
      </c>
      <c r="T64" s="3">
        <v>0</v>
      </c>
      <c r="U64" s="3">
        <v>0</v>
      </c>
      <c r="V64" s="3">
        <v>82730.966</v>
      </c>
      <c r="W64" s="3">
        <v>82690.982000000004</v>
      </c>
      <c r="X64" s="3">
        <f t="shared" si="7"/>
        <v>880.11665957446814</v>
      </c>
      <c r="Y64" s="3">
        <f t="shared" si="8"/>
        <v>879.69129787234044</v>
      </c>
      <c r="Z64" s="3">
        <f t="shared" si="9"/>
        <v>647.28071276595745</v>
      </c>
    </row>
    <row r="65" spans="1:26">
      <c r="A65" t="s">
        <v>259</v>
      </c>
      <c r="B65" s="1" t="s">
        <v>55</v>
      </c>
      <c r="C65" s="2" t="s">
        <v>63</v>
      </c>
      <c r="D65">
        <v>711</v>
      </c>
      <c r="E65">
        <v>1</v>
      </c>
      <c r="F65">
        <v>2</v>
      </c>
      <c r="G65">
        <v>52.7</v>
      </c>
      <c r="H65">
        <v>6</v>
      </c>
      <c r="I65">
        <v>5.8</v>
      </c>
      <c r="J65">
        <v>58.2</v>
      </c>
      <c r="K65">
        <v>9.3000000000000007</v>
      </c>
      <c r="L65">
        <v>67.5</v>
      </c>
      <c r="M65" s="4">
        <f t="shared" si="5"/>
        <v>0.86222222222222222</v>
      </c>
      <c r="N65">
        <v>21.1</v>
      </c>
      <c r="O65">
        <v>88.6</v>
      </c>
      <c r="P65" s="5">
        <f t="shared" si="6"/>
        <v>12.11243611584327</v>
      </c>
      <c r="Q65" s="3">
        <v>-38512.498</v>
      </c>
      <c r="R65" s="3">
        <v>708635.23699999996</v>
      </c>
      <c r="S65" s="3">
        <v>370988.59599999996</v>
      </c>
      <c r="T65" s="3">
        <v>246968.78400000001</v>
      </c>
      <c r="U65" s="3">
        <v>0</v>
      </c>
      <c r="V65" s="3">
        <v>1079623.8330000001</v>
      </c>
      <c r="W65" s="3">
        <v>1041111.335</v>
      </c>
      <c r="X65" s="3">
        <f t="shared" si="7"/>
        <v>1171.104147679325</v>
      </c>
      <c r="Y65" s="3">
        <f t="shared" si="8"/>
        <v>1116.9374838255976</v>
      </c>
      <c r="Z65" s="3">
        <f t="shared" si="9"/>
        <v>996.67403234880442</v>
      </c>
    </row>
    <row r="66" spans="1:26">
      <c r="A66" t="s">
        <v>255</v>
      </c>
      <c r="B66" s="1" t="s">
        <v>64</v>
      </c>
      <c r="C66" s="2" t="s">
        <v>65</v>
      </c>
      <c r="D66">
        <v>106</v>
      </c>
      <c r="E66">
        <v>0.5</v>
      </c>
      <c r="F66">
        <v>0.5</v>
      </c>
      <c r="G66">
        <v>9.8000000000000007</v>
      </c>
      <c r="H66">
        <v>0</v>
      </c>
      <c r="I66">
        <v>0.5</v>
      </c>
      <c r="J66">
        <v>11.3</v>
      </c>
      <c r="K66">
        <v>0</v>
      </c>
      <c r="L66">
        <v>11.3</v>
      </c>
      <c r="M66" s="4">
        <f t="shared" si="5"/>
        <v>1</v>
      </c>
      <c r="N66">
        <v>9.8000000000000007</v>
      </c>
      <c r="O66">
        <v>21.1</v>
      </c>
      <c r="P66" s="5">
        <f t="shared" si="6"/>
        <v>10.816326530612244</v>
      </c>
      <c r="Q66" s="3">
        <v>-35910.392</v>
      </c>
      <c r="R66" s="3">
        <v>157237</v>
      </c>
      <c r="S66" s="3">
        <v>81424.115000000005</v>
      </c>
      <c r="T66" s="3">
        <v>58953.311999999998</v>
      </c>
      <c r="U66" s="3">
        <v>0</v>
      </c>
      <c r="V66" s="3">
        <v>238660.728</v>
      </c>
      <c r="W66" s="3">
        <v>202750.33600000001</v>
      </c>
      <c r="X66" s="3">
        <f t="shared" si="7"/>
        <v>1695.3529811320755</v>
      </c>
      <c r="Y66" s="3">
        <f t="shared" si="8"/>
        <v>1356.5756981132076</v>
      </c>
      <c r="Z66" s="3">
        <f t="shared" si="9"/>
        <v>1483.367924528302</v>
      </c>
    </row>
    <row r="67" spans="1:26">
      <c r="A67" t="s">
        <v>259</v>
      </c>
      <c r="B67" s="1" t="s">
        <v>64</v>
      </c>
      <c r="C67" s="2" t="s">
        <v>66</v>
      </c>
      <c r="D67">
        <v>707</v>
      </c>
      <c r="E67">
        <v>0.9</v>
      </c>
      <c r="F67">
        <v>1</v>
      </c>
      <c r="G67">
        <v>55.1</v>
      </c>
      <c r="H67">
        <v>3.8</v>
      </c>
      <c r="I67">
        <v>6.2</v>
      </c>
      <c r="J67">
        <v>65.599999999999994</v>
      </c>
      <c r="K67">
        <v>1.5</v>
      </c>
      <c r="L67">
        <v>67.099999999999994</v>
      </c>
      <c r="M67" s="4">
        <f t="shared" si="5"/>
        <v>0.97764530551415796</v>
      </c>
      <c r="N67">
        <v>37.9</v>
      </c>
      <c r="O67">
        <v>105</v>
      </c>
      <c r="P67" s="5">
        <f t="shared" si="6"/>
        <v>12.00339558573854</v>
      </c>
      <c r="Q67" s="3">
        <v>-65259.748</v>
      </c>
      <c r="R67" s="3">
        <v>655982.69499999995</v>
      </c>
      <c r="S67" s="3">
        <v>344918.908</v>
      </c>
      <c r="T67" s="3">
        <v>210886.38</v>
      </c>
      <c r="U67" s="3">
        <v>0</v>
      </c>
      <c r="V67" s="3">
        <v>1000901.603</v>
      </c>
      <c r="W67" s="3">
        <v>935641.85499999998</v>
      </c>
      <c r="X67" s="3">
        <f t="shared" si="7"/>
        <v>1117.4189858557284</v>
      </c>
      <c r="Y67" s="3">
        <f t="shared" si="8"/>
        <v>1025.1138260254597</v>
      </c>
      <c r="Z67" s="3">
        <f t="shared" si="9"/>
        <v>927.83973833097593</v>
      </c>
    </row>
    <row r="68" spans="1:26">
      <c r="A68" t="s">
        <v>259</v>
      </c>
      <c r="B68" s="1" t="s">
        <v>64</v>
      </c>
      <c r="C68" s="2" t="s">
        <v>67</v>
      </c>
      <c r="D68">
        <v>859</v>
      </c>
      <c r="E68">
        <v>2</v>
      </c>
      <c r="F68">
        <v>0</v>
      </c>
      <c r="G68">
        <v>63.7</v>
      </c>
      <c r="H68">
        <v>5.8</v>
      </c>
      <c r="I68">
        <v>6.9</v>
      </c>
      <c r="J68">
        <v>72.2</v>
      </c>
      <c r="K68">
        <v>6.3</v>
      </c>
      <c r="L68">
        <v>78.5</v>
      </c>
      <c r="M68" s="4">
        <f t="shared" si="5"/>
        <v>0.91974522292993632</v>
      </c>
      <c r="N68">
        <v>40.1</v>
      </c>
      <c r="O68">
        <v>118.6</v>
      </c>
      <c r="P68" s="5">
        <f t="shared" si="6"/>
        <v>12.359712230215827</v>
      </c>
      <c r="Q68" s="3">
        <v>-101004.32</v>
      </c>
      <c r="R68" s="3">
        <v>846447.674</v>
      </c>
      <c r="S68" s="3">
        <v>357357.36700000003</v>
      </c>
      <c r="T68" s="3">
        <v>157850.95199999999</v>
      </c>
      <c r="U68" s="3">
        <v>0</v>
      </c>
      <c r="V68" s="3">
        <v>1203805.041</v>
      </c>
      <c r="W68" s="3">
        <v>1102800.7209999999</v>
      </c>
      <c r="X68" s="3">
        <f t="shared" si="7"/>
        <v>1217.6415471478463</v>
      </c>
      <c r="Y68" s="3">
        <f t="shared" si="8"/>
        <v>1100.0579383003492</v>
      </c>
      <c r="Z68" s="3">
        <f t="shared" si="9"/>
        <v>985.38728055878926</v>
      </c>
    </row>
    <row r="69" spans="1:26">
      <c r="A69" t="s">
        <v>259</v>
      </c>
      <c r="B69" s="1" t="s">
        <v>68</v>
      </c>
      <c r="C69" s="2" t="s">
        <v>69</v>
      </c>
      <c r="D69">
        <v>516</v>
      </c>
      <c r="E69">
        <v>1</v>
      </c>
      <c r="F69">
        <v>1</v>
      </c>
      <c r="G69">
        <v>41.3</v>
      </c>
      <c r="H69">
        <v>4</v>
      </c>
      <c r="I69">
        <v>2.8</v>
      </c>
      <c r="J69">
        <v>30.5</v>
      </c>
      <c r="K69">
        <v>19.600000000000001</v>
      </c>
      <c r="L69">
        <v>50.1</v>
      </c>
      <c r="M69" s="4">
        <f t="shared" si="5"/>
        <v>0.60878243512974051</v>
      </c>
      <c r="N69">
        <v>22.7</v>
      </c>
      <c r="O69">
        <v>72.8</v>
      </c>
      <c r="P69" s="5">
        <f t="shared" si="6"/>
        <v>11.390728476821193</v>
      </c>
      <c r="Q69" s="3">
        <v>-8383.7340000000004</v>
      </c>
      <c r="R69" s="3">
        <v>479977.739</v>
      </c>
      <c r="S69" s="3">
        <v>211859.52</v>
      </c>
      <c r="T69" s="3">
        <v>129500.496</v>
      </c>
      <c r="U69" s="3">
        <v>0</v>
      </c>
      <c r="V69" s="3">
        <v>691837.25899999996</v>
      </c>
      <c r="W69" s="3">
        <v>683453.52500000002</v>
      </c>
      <c r="X69" s="3">
        <f t="shared" si="7"/>
        <v>1089.7999282945734</v>
      </c>
      <c r="Y69" s="3">
        <f t="shared" si="8"/>
        <v>1073.5523817829458</v>
      </c>
      <c r="Z69" s="3">
        <f t="shared" si="9"/>
        <v>930.18941666666672</v>
      </c>
    </row>
    <row r="70" spans="1:26">
      <c r="A70" t="s">
        <v>256</v>
      </c>
      <c r="B70" s="1" t="s">
        <v>68</v>
      </c>
      <c r="C70" s="2" t="s">
        <v>70</v>
      </c>
      <c r="D70">
        <v>245</v>
      </c>
      <c r="E70">
        <v>1</v>
      </c>
      <c r="F70">
        <v>1</v>
      </c>
      <c r="G70">
        <v>21</v>
      </c>
      <c r="H70">
        <v>2.8</v>
      </c>
      <c r="I70">
        <v>0</v>
      </c>
      <c r="J70">
        <v>18.7</v>
      </c>
      <c r="K70">
        <v>7.1</v>
      </c>
      <c r="L70">
        <v>25.8</v>
      </c>
      <c r="M70" s="4">
        <f t="shared" si="5"/>
        <v>0.72480620155038755</v>
      </c>
      <c r="N70">
        <v>13.2</v>
      </c>
      <c r="O70">
        <v>39</v>
      </c>
      <c r="P70" s="5">
        <f t="shared" si="6"/>
        <v>10.294117647058822</v>
      </c>
      <c r="Q70" s="3">
        <v>-9639.732</v>
      </c>
      <c r="R70" s="3">
        <v>346020.38</v>
      </c>
      <c r="S70" s="3">
        <v>96343.748000000007</v>
      </c>
      <c r="T70" s="3">
        <v>29955.54</v>
      </c>
      <c r="U70" s="3">
        <v>0</v>
      </c>
      <c r="V70" s="3">
        <v>442364.12800000003</v>
      </c>
      <c r="W70" s="3">
        <v>432724.39600000001</v>
      </c>
      <c r="X70" s="3">
        <f t="shared" si="7"/>
        <v>1683.3003591836737</v>
      </c>
      <c r="Y70" s="3">
        <f t="shared" si="8"/>
        <v>1643.9545142857144</v>
      </c>
      <c r="Z70" s="3">
        <f t="shared" si="9"/>
        <v>1412.328081632653</v>
      </c>
    </row>
    <row r="71" spans="1:26">
      <c r="A71" t="s">
        <v>258</v>
      </c>
      <c r="B71" s="1" t="s">
        <v>68</v>
      </c>
      <c r="C71" s="2" t="s">
        <v>71</v>
      </c>
      <c r="D71">
        <v>418</v>
      </c>
      <c r="E71">
        <v>1</v>
      </c>
      <c r="F71">
        <v>1</v>
      </c>
      <c r="G71">
        <v>31.6</v>
      </c>
      <c r="H71">
        <v>3</v>
      </c>
      <c r="I71">
        <v>1.8</v>
      </c>
      <c r="J71">
        <v>32.799999999999997</v>
      </c>
      <c r="K71">
        <v>5.7</v>
      </c>
      <c r="L71">
        <v>38.4</v>
      </c>
      <c r="M71" s="4">
        <f t="shared" si="5"/>
        <v>0.85416666666666663</v>
      </c>
      <c r="N71">
        <v>16.2</v>
      </c>
      <c r="O71">
        <v>54.7</v>
      </c>
      <c r="P71" s="5">
        <f t="shared" si="6"/>
        <v>12.080924855491329</v>
      </c>
      <c r="Q71" s="3">
        <v>-14647.589</v>
      </c>
      <c r="R71" s="3">
        <v>430437.41499999998</v>
      </c>
      <c r="S71" s="3">
        <v>156769.19399999999</v>
      </c>
      <c r="T71" s="3">
        <v>75457.356</v>
      </c>
      <c r="U71" s="3">
        <v>0</v>
      </c>
      <c r="V71" s="3">
        <v>587206.60900000005</v>
      </c>
      <c r="W71" s="3">
        <v>572559.02</v>
      </c>
      <c r="X71" s="3">
        <f t="shared" si="7"/>
        <v>1224.280509569378</v>
      </c>
      <c r="Y71" s="3">
        <f t="shared" si="8"/>
        <v>1189.2384306220094</v>
      </c>
      <c r="Z71" s="3">
        <f t="shared" si="9"/>
        <v>1029.7545813397128</v>
      </c>
    </row>
    <row r="72" spans="1:26">
      <c r="A72" t="s">
        <v>258</v>
      </c>
      <c r="B72" s="1" t="s">
        <v>68</v>
      </c>
      <c r="C72" s="2" t="s">
        <v>72</v>
      </c>
      <c r="D72">
        <v>447</v>
      </c>
      <c r="E72">
        <v>1</v>
      </c>
      <c r="F72">
        <v>1</v>
      </c>
      <c r="G72">
        <v>30.1</v>
      </c>
      <c r="H72">
        <v>4.0999999999999996</v>
      </c>
      <c r="I72">
        <v>5.5</v>
      </c>
      <c r="J72">
        <v>39.6</v>
      </c>
      <c r="K72">
        <v>2.2000000000000002</v>
      </c>
      <c r="L72">
        <v>41.8</v>
      </c>
      <c r="M72" s="4">
        <f t="shared" ref="M72:M103" si="10">+J72/L72</f>
        <v>0.94736842105263164</v>
      </c>
      <c r="N72">
        <v>4.9000000000000004</v>
      </c>
      <c r="O72">
        <v>46.7</v>
      </c>
      <c r="P72" s="5">
        <f t="shared" ref="P72:P103" si="11">+D72/(G72+H72)</f>
        <v>13.07017543859649</v>
      </c>
      <c r="Q72" s="3">
        <v>-10250.156999999999</v>
      </c>
      <c r="R72" s="3">
        <v>479221.28100000002</v>
      </c>
      <c r="S72" s="3">
        <v>132794.946</v>
      </c>
      <c r="T72" s="3">
        <v>48652.955999999998</v>
      </c>
      <c r="U72" s="3">
        <v>0</v>
      </c>
      <c r="V72" s="3">
        <v>612016.22699999996</v>
      </c>
      <c r="W72" s="3">
        <v>601766.06999999995</v>
      </c>
      <c r="X72" s="3">
        <f t="shared" ref="X72:X81" si="12">+(V72-(T72+U72))/D72</f>
        <v>1260.3205167785234</v>
      </c>
      <c r="Y72" s="3">
        <f t="shared" ref="Y72:Y81" si="13">+(W72-(U72+T72))/D72</f>
        <v>1237.3895167785233</v>
      </c>
      <c r="Z72" s="3">
        <f t="shared" ref="Z72:Z81" si="14">+R72/D72</f>
        <v>1072.0834026845639</v>
      </c>
    </row>
    <row r="73" spans="1:26">
      <c r="A73" t="s">
        <v>257</v>
      </c>
      <c r="B73" s="1" t="s">
        <v>68</v>
      </c>
      <c r="C73" s="2" t="s">
        <v>73</v>
      </c>
      <c r="D73">
        <v>329</v>
      </c>
      <c r="E73">
        <v>1</v>
      </c>
      <c r="F73">
        <v>1</v>
      </c>
      <c r="G73">
        <v>23.6</v>
      </c>
      <c r="H73">
        <v>3</v>
      </c>
      <c r="I73">
        <v>7.7</v>
      </c>
      <c r="J73">
        <v>34.6</v>
      </c>
      <c r="K73">
        <v>1.6</v>
      </c>
      <c r="L73">
        <v>36.200000000000003</v>
      </c>
      <c r="M73" s="4">
        <f t="shared" si="10"/>
        <v>0.95580110497237569</v>
      </c>
      <c r="N73">
        <v>24.2</v>
      </c>
      <c r="O73">
        <v>60.400000000000006</v>
      </c>
      <c r="P73" s="5">
        <f t="shared" si="11"/>
        <v>12.368421052631579</v>
      </c>
      <c r="Q73" s="3">
        <v>-7171.848</v>
      </c>
      <c r="R73" s="3">
        <v>423859.83199999999</v>
      </c>
      <c r="S73" s="3">
        <v>105884.64200000001</v>
      </c>
      <c r="T73" s="3">
        <v>41129.004000000001</v>
      </c>
      <c r="U73" s="3">
        <v>0</v>
      </c>
      <c r="V73" s="3">
        <v>529744.47400000005</v>
      </c>
      <c r="W73" s="3">
        <v>522572.62599999999</v>
      </c>
      <c r="X73" s="3">
        <f t="shared" si="12"/>
        <v>1485.1534042553192</v>
      </c>
      <c r="Y73" s="3">
        <f t="shared" si="13"/>
        <v>1463.3544741641338</v>
      </c>
      <c r="Z73" s="3">
        <f t="shared" si="14"/>
        <v>1288.3277568389058</v>
      </c>
    </row>
    <row r="74" spans="1:26">
      <c r="A74" t="s">
        <v>258</v>
      </c>
      <c r="B74" s="1" t="s">
        <v>68</v>
      </c>
      <c r="C74" s="2" t="s">
        <v>74</v>
      </c>
      <c r="D74">
        <v>409</v>
      </c>
      <c r="E74">
        <v>1</v>
      </c>
      <c r="F74">
        <v>1</v>
      </c>
      <c r="G74">
        <v>28.5</v>
      </c>
      <c r="H74">
        <v>5</v>
      </c>
      <c r="I74">
        <v>4.7</v>
      </c>
      <c r="J74">
        <v>35.200000000000003</v>
      </c>
      <c r="K74">
        <v>5</v>
      </c>
      <c r="L74">
        <v>40.200000000000003</v>
      </c>
      <c r="M74" s="4">
        <f t="shared" si="10"/>
        <v>0.87562189054726369</v>
      </c>
      <c r="N74">
        <v>29.3</v>
      </c>
      <c r="O74">
        <v>69.5</v>
      </c>
      <c r="P74" s="5">
        <f t="shared" si="11"/>
        <v>12.208955223880597</v>
      </c>
      <c r="Q74" s="3">
        <v>-11488.243</v>
      </c>
      <c r="R74" s="3">
        <v>425782.33299999998</v>
      </c>
      <c r="S74" s="3">
        <v>124195.448</v>
      </c>
      <c r="T74" s="3">
        <v>50780.375999999997</v>
      </c>
      <c r="U74" s="3">
        <v>0</v>
      </c>
      <c r="V74" s="3">
        <v>549977.78099999996</v>
      </c>
      <c r="W74" s="3">
        <v>538489.53799999994</v>
      </c>
      <c r="X74" s="3">
        <f t="shared" si="12"/>
        <v>1220.531552567237</v>
      </c>
      <c r="Y74" s="3">
        <f t="shared" si="13"/>
        <v>1192.4429388753056</v>
      </c>
      <c r="Z74" s="3">
        <f t="shared" si="14"/>
        <v>1041.0325990220049</v>
      </c>
    </row>
    <row r="75" spans="1:26">
      <c r="A75" t="s">
        <v>258</v>
      </c>
      <c r="B75" s="1" t="s">
        <v>75</v>
      </c>
      <c r="C75" s="2" t="s">
        <v>76</v>
      </c>
      <c r="D75">
        <v>494</v>
      </c>
      <c r="E75">
        <v>1</v>
      </c>
      <c r="F75">
        <v>1</v>
      </c>
      <c r="G75">
        <v>37.6</v>
      </c>
      <c r="H75">
        <v>1.8</v>
      </c>
      <c r="I75">
        <v>5</v>
      </c>
      <c r="J75">
        <v>40.5</v>
      </c>
      <c r="K75">
        <v>5.9</v>
      </c>
      <c r="L75">
        <v>46.4</v>
      </c>
      <c r="M75" s="4">
        <f t="shared" si="10"/>
        <v>0.87284482758620696</v>
      </c>
      <c r="N75">
        <v>22.6</v>
      </c>
      <c r="O75">
        <v>69</v>
      </c>
      <c r="P75" s="5">
        <f t="shared" si="11"/>
        <v>12.538071065989849</v>
      </c>
      <c r="Q75" s="3">
        <v>-12456.11</v>
      </c>
      <c r="R75" s="3">
        <v>573704.87199999997</v>
      </c>
      <c r="S75" s="3">
        <v>327002.86800000002</v>
      </c>
      <c r="T75" s="3">
        <v>240719.08499999999</v>
      </c>
      <c r="U75" s="3">
        <v>0</v>
      </c>
      <c r="V75" s="3">
        <v>900707.74</v>
      </c>
      <c r="W75" s="3">
        <v>888251.63</v>
      </c>
      <c r="X75" s="3">
        <f t="shared" si="12"/>
        <v>1336.0094230769232</v>
      </c>
      <c r="Y75" s="3">
        <f t="shared" si="13"/>
        <v>1310.7946255060729</v>
      </c>
      <c r="Z75" s="3">
        <f t="shared" si="14"/>
        <v>1161.345894736842</v>
      </c>
    </row>
    <row r="76" spans="1:26">
      <c r="A76" t="s">
        <v>256</v>
      </c>
      <c r="B76" s="1" t="s">
        <v>77</v>
      </c>
      <c r="C76" s="2" t="s">
        <v>78</v>
      </c>
      <c r="D76">
        <v>246</v>
      </c>
      <c r="E76">
        <v>1</v>
      </c>
      <c r="F76">
        <v>1</v>
      </c>
      <c r="G76">
        <v>26.7</v>
      </c>
      <c r="H76">
        <v>2</v>
      </c>
      <c r="I76">
        <v>2.1</v>
      </c>
      <c r="J76">
        <v>20.7</v>
      </c>
      <c r="K76">
        <v>12.1</v>
      </c>
      <c r="L76">
        <v>32.799999999999997</v>
      </c>
      <c r="M76" s="4">
        <f t="shared" si="10"/>
        <v>0.63109756097560976</v>
      </c>
      <c r="N76">
        <v>20.8</v>
      </c>
      <c r="O76">
        <v>53.599999999999994</v>
      </c>
      <c r="P76" s="5">
        <f t="shared" si="11"/>
        <v>8.5714285714285712</v>
      </c>
      <c r="Q76" s="3">
        <v>-6132.3410000000003</v>
      </c>
      <c r="R76" s="3">
        <v>391092.109</v>
      </c>
      <c r="S76" s="3">
        <v>201986.61199999999</v>
      </c>
      <c r="T76" s="3">
        <v>136472.016</v>
      </c>
      <c r="U76" s="3">
        <v>0</v>
      </c>
      <c r="V76" s="3">
        <v>593078.72100000002</v>
      </c>
      <c r="W76" s="3">
        <v>586946.38</v>
      </c>
      <c r="X76" s="3">
        <f t="shared" si="12"/>
        <v>1856.1248170731708</v>
      </c>
      <c r="Y76" s="3">
        <f t="shared" si="13"/>
        <v>1831.1966016260162</v>
      </c>
      <c r="Z76" s="3">
        <f t="shared" si="14"/>
        <v>1589.8053211382114</v>
      </c>
    </row>
    <row r="77" spans="1:26">
      <c r="A77" t="s">
        <v>256</v>
      </c>
      <c r="B77" s="1" t="s">
        <v>79</v>
      </c>
      <c r="C77" s="2" t="s">
        <v>80</v>
      </c>
      <c r="D77">
        <v>215</v>
      </c>
      <c r="E77">
        <v>1</v>
      </c>
      <c r="F77">
        <v>1</v>
      </c>
      <c r="G77">
        <v>23.5</v>
      </c>
      <c r="H77">
        <v>2</v>
      </c>
      <c r="I77">
        <v>0</v>
      </c>
      <c r="J77">
        <v>25.5</v>
      </c>
      <c r="K77">
        <v>2</v>
      </c>
      <c r="L77">
        <v>27.5</v>
      </c>
      <c r="M77" s="4">
        <f t="shared" si="10"/>
        <v>0.92727272727272725</v>
      </c>
      <c r="N77">
        <v>12.2</v>
      </c>
      <c r="O77">
        <v>39.700000000000003</v>
      </c>
      <c r="P77" s="5">
        <f t="shared" si="11"/>
        <v>8.4313725490196081</v>
      </c>
      <c r="Q77" s="3">
        <v>-1214.442</v>
      </c>
      <c r="R77" s="3">
        <v>294888.36499999999</v>
      </c>
      <c r="S77" s="3">
        <v>167207.60999999999</v>
      </c>
      <c r="T77" s="3">
        <v>114832.632</v>
      </c>
      <c r="U77" s="3">
        <v>22.35</v>
      </c>
      <c r="V77" s="3">
        <v>462095.97499999998</v>
      </c>
      <c r="W77" s="3">
        <v>460881.533</v>
      </c>
      <c r="X77" s="3">
        <f t="shared" si="12"/>
        <v>1615.0743860465113</v>
      </c>
      <c r="Y77" s="3">
        <f t="shared" si="13"/>
        <v>1609.4258186046511</v>
      </c>
      <c r="Z77" s="3">
        <f t="shared" si="14"/>
        <v>1371.5737906976744</v>
      </c>
    </row>
    <row r="78" spans="1:26">
      <c r="A78" t="s">
        <v>255</v>
      </c>
      <c r="B78" s="1" t="s">
        <v>81</v>
      </c>
      <c r="C78" s="2" t="s">
        <v>82</v>
      </c>
      <c r="D78">
        <v>173</v>
      </c>
      <c r="E78">
        <v>1</v>
      </c>
      <c r="F78">
        <v>1</v>
      </c>
      <c r="G78">
        <v>17.3</v>
      </c>
      <c r="H78">
        <v>3</v>
      </c>
      <c r="I78">
        <v>1.7</v>
      </c>
      <c r="J78">
        <v>18.2</v>
      </c>
      <c r="K78">
        <v>5.8</v>
      </c>
      <c r="L78">
        <v>24</v>
      </c>
      <c r="M78" s="4">
        <f t="shared" si="10"/>
        <v>0.7583333333333333</v>
      </c>
      <c r="N78">
        <v>16.8</v>
      </c>
      <c r="O78">
        <v>40.799999999999997</v>
      </c>
      <c r="P78" s="5">
        <f t="shared" si="11"/>
        <v>8.5221674876847295</v>
      </c>
      <c r="Q78" s="3">
        <v>-7632.2629999999999</v>
      </c>
      <c r="R78" s="3">
        <v>283796.69699999999</v>
      </c>
      <c r="S78" s="3">
        <v>92191.418999999994</v>
      </c>
      <c r="T78" s="3">
        <v>25066.603999999999</v>
      </c>
      <c r="U78" s="3">
        <v>0</v>
      </c>
      <c r="V78" s="3">
        <v>375988.11599999998</v>
      </c>
      <c r="W78" s="3">
        <v>368355.853</v>
      </c>
      <c r="X78" s="3">
        <f t="shared" si="12"/>
        <v>2028.4480462427746</v>
      </c>
      <c r="Y78" s="3">
        <f t="shared" si="13"/>
        <v>1984.3309190751445</v>
      </c>
      <c r="Z78" s="3">
        <f t="shared" si="14"/>
        <v>1640.4433352601154</v>
      </c>
    </row>
    <row r="79" spans="1:26">
      <c r="A79" t="s">
        <v>258</v>
      </c>
      <c r="B79" s="1" t="s">
        <v>83</v>
      </c>
      <c r="C79" s="2" t="s">
        <v>84</v>
      </c>
      <c r="D79">
        <v>449</v>
      </c>
      <c r="E79">
        <v>1</v>
      </c>
      <c r="F79">
        <v>1</v>
      </c>
      <c r="G79">
        <v>34.6</v>
      </c>
      <c r="H79">
        <v>3</v>
      </c>
      <c r="I79">
        <v>3.2</v>
      </c>
      <c r="J79">
        <v>41.7</v>
      </c>
      <c r="K79">
        <v>1</v>
      </c>
      <c r="L79">
        <v>42.7</v>
      </c>
      <c r="M79" s="4">
        <f t="shared" si="10"/>
        <v>0.97658079625292737</v>
      </c>
      <c r="N79">
        <v>30.7</v>
      </c>
      <c r="O79">
        <v>73.400000000000006</v>
      </c>
      <c r="P79" s="5">
        <f t="shared" si="11"/>
        <v>11.941489361702127</v>
      </c>
      <c r="Q79" s="3">
        <v>-41990.218999999997</v>
      </c>
      <c r="R79" s="3">
        <v>553799.29299999995</v>
      </c>
      <c r="S79" s="3">
        <v>136404.32</v>
      </c>
      <c r="T79" s="3">
        <v>64795.392</v>
      </c>
      <c r="U79" s="3">
        <v>0</v>
      </c>
      <c r="V79" s="3">
        <v>690203.61300000001</v>
      </c>
      <c r="W79" s="3">
        <v>648213.39399999997</v>
      </c>
      <c r="X79" s="3">
        <f t="shared" si="12"/>
        <v>1392.8913608017817</v>
      </c>
      <c r="Y79" s="3">
        <f t="shared" si="13"/>
        <v>1299.3719420935411</v>
      </c>
      <c r="Z79" s="3">
        <f t="shared" si="14"/>
        <v>1233.4059977728284</v>
      </c>
    </row>
    <row r="80" spans="1:26">
      <c r="A80" t="s">
        <v>259</v>
      </c>
      <c r="B80" s="1" t="s">
        <v>83</v>
      </c>
      <c r="C80" s="2" t="s">
        <v>85</v>
      </c>
      <c r="D80">
        <v>629</v>
      </c>
      <c r="E80">
        <v>1</v>
      </c>
      <c r="F80">
        <v>1</v>
      </c>
      <c r="G80">
        <v>51.3</v>
      </c>
      <c r="H80">
        <v>2</v>
      </c>
      <c r="I80">
        <v>4</v>
      </c>
      <c r="J80">
        <v>58.5</v>
      </c>
      <c r="K80">
        <v>0.8</v>
      </c>
      <c r="L80">
        <v>59.3</v>
      </c>
      <c r="M80" s="4">
        <f t="shared" si="10"/>
        <v>0.98650927487352447</v>
      </c>
      <c r="N80">
        <v>21.8</v>
      </c>
      <c r="O80">
        <v>81.099999999999994</v>
      </c>
      <c r="P80" s="5">
        <f t="shared" si="11"/>
        <v>11.801125703564729</v>
      </c>
      <c r="Q80" s="3">
        <v>-69727.053</v>
      </c>
      <c r="R80" s="3">
        <v>647868.55900000001</v>
      </c>
      <c r="S80" s="3">
        <v>208085.679</v>
      </c>
      <c r="T80" s="3">
        <v>86133.107999999993</v>
      </c>
      <c r="U80" s="3">
        <v>0</v>
      </c>
      <c r="V80" s="3">
        <v>855954.23800000001</v>
      </c>
      <c r="W80" s="3">
        <v>786227.18500000006</v>
      </c>
      <c r="X80" s="3">
        <f t="shared" si="12"/>
        <v>1223.8809697933227</v>
      </c>
      <c r="Y80" s="3">
        <f t="shared" si="13"/>
        <v>1113.0271494435613</v>
      </c>
      <c r="Z80" s="3">
        <f t="shared" si="14"/>
        <v>1029.9977090620032</v>
      </c>
    </row>
    <row r="81" spans="1:26">
      <c r="A81" t="s">
        <v>254</v>
      </c>
      <c r="B81" s="1" t="s">
        <v>86</v>
      </c>
      <c r="C81" s="2" t="s">
        <v>87</v>
      </c>
      <c r="D81">
        <v>90</v>
      </c>
      <c r="E81">
        <v>1</v>
      </c>
      <c r="F81">
        <v>1</v>
      </c>
      <c r="G81">
        <v>13.2</v>
      </c>
      <c r="H81">
        <v>0</v>
      </c>
      <c r="I81">
        <v>1</v>
      </c>
      <c r="J81">
        <v>15.2</v>
      </c>
      <c r="K81">
        <v>1</v>
      </c>
      <c r="L81">
        <v>16.2</v>
      </c>
      <c r="M81" s="4">
        <f t="shared" si="10"/>
        <v>0.93827160493827155</v>
      </c>
      <c r="N81">
        <v>9.6</v>
      </c>
      <c r="O81">
        <v>25.799999999999997</v>
      </c>
      <c r="P81" s="5">
        <f t="shared" si="11"/>
        <v>6.8181818181818183</v>
      </c>
      <c r="Q81" s="3">
        <v>-1661.26</v>
      </c>
      <c r="R81" s="3">
        <v>165361.96</v>
      </c>
      <c r="S81" s="3">
        <v>123361.07799999999</v>
      </c>
      <c r="T81" s="3">
        <v>70148.38</v>
      </c>
      <c r="U81" s="3">
        <v>29227.398000000001</v>
      </c>
      <c r="V81" s="3">
        <v>288723.038</v>
      </c>
      <c r="W81" s="3">
        <v>287061.77799999999</v>
      </c>
      <c r="X81" s="3">
        <f t="shared" si="12"/>
        <v>2103.8584444444446</v>
      </c>
      <c r="Y81" s="3">
        <f t="shared" si="13"/>
        <v>2085.4</v>
      </c>
      <c r="Z81" s="3">
        <f t="shared" si="14"/>
        <v>1837.355111111111</v>
      </c>
    </row>
    <row r="82" spans="1:26">
      <c r="A82" t="s">
        <v>255</v>
      </c>
      <c r="B82" s="1" t="s">
        <v>88</v>
      </c>
      <c r="C82" s="2" t="s">
        <v>89</v>
      </c>
      <c r="D82">
        <v>186</v>
      </c>
      <c r="E82">
        <v>1</v>
      </c>
      <c r="F82">
        <v>1</v>
      </c>
      <c r="G82">
        <v>23.3</v>
      </c>
      <c r="H82">
        <v>2.2000000000000002</v>
      </c>
      <c r="I82">
        <v>2</v>
      </c>
      <c r="J82">
        <v>28.3</v>
      </c>
      <c r="K82">
        <v>1.2</v>
      </c>
      <c r="L82">
        <v>29.5</v>
      </c>
      <c r="M82" s="4">
        <f t="shared" si="10"/>
        <v>0.95932203389830506</v>
      </c>
      <c r="N82">
        <v>20</v>
      </c>
      <c r="O82">
        <v>49.5</v>
      </c>
      <c r="P82" s="5">
        <f t="shared" si="11"/>
        <v>7.2941176470588234</v>
      </c>
      <c r="Q82" s="3">
        <v>-9245.6569999999992</v>
      </c>
      <c r="R82" s="3">
        <v>329570.89199999999</v>
      </c>
      <c r="S82" s="3">
        <v>161308.56299999999</v>
      </c>
      <c r="T82" s="3">
        <v>48883.74</v>
      </c>
      <c r="U82" s="3">
        <v>67437.945999999996</v>
      </c>
      <c r="V82" s="3">
        <v>490879.45500000002</v>
      </c>
      <c r="W82" s="3">
        <v>481633.79800000001</v>
      </c>
      <c r="X82" s="3">
        <f>+(V83-(T83+U83))/D82</f>
        <v>2381.1337365591398</v>
      </c>
      <c r="Y82" s="3">
        <f>+(W83-(U83+T83))/D82</f>
        <v>2337.8019193548389</v>
      </c>
      <c r="Z82" s="3">
        <f>+R83/D82</f>
        <v>2159.5584784946236</v>
      </c>
    </row>
    <row r="83" spans="1:26">
      <c r="A83" t="s">
        <v>256</v>
      </c>
      <c r="B83" s="1" t="s">
        <v>88</v>
      </c>
      <c r="C83" s="2" t="s">
        <v>90</v>
      </c>
      <c r="D83">
        <v>279</v>
      </c>
      <c r="E83">
        <v>1</v>
      </c>
      <c r="F83">
        <v>1</v>
      </c>
      <c r="G83">
        <v>25.8</v>
      </c>
      <c r="H83">
        <v>2.8</v>
      </c>
      <c r="I83">
        <v>1.5</v>
      </c>
      <c r="J83">
        <v>27.1</v>
      </c>
      <c r="K83">
        <v>5</v>
      </c>
      <c r="L83">
        <v>32.1</v>
      </c>
      <c r="M83" s="4">
        <f t="shared" si="10"/>
        <v>0.84423676012461057</v>
      </c>
      <c r="N83">
        <v>18.8</v>
      </c>
      <c r="O83">
        <v>50.900000000000006</v>
      </c>
      <c r="P83" s="5">
        <f t="shared" si="11"/>
        <v>9.755244755244755</v>
      </c>
      <c r="Q83" s="3">
        <v>-8059.7179999999998</v>
      </c>
      <c r="R83" s="3">
        <v>401677.87699999998</v>
      </c>
      <c r="S83" s="3">
        <v>138309.13099999999</v>
      </c>
      <c r="T83" s="3">
        <v>65285.856</v>
      </c>
      <c r="U83" s="3">
        <v>31810.276999999998</v>
      </c>
      <c r="V83" s="3">
        <v>539987.00800000003</v>
      </c>
      <c r="W83" s="3">
        <v>531927.29</v>
      </c>
      <c r="X83" s="3">
        <f>+(V82-(T82+U82))/D83</f>
        <v>1342.5009641577062</v>
      </c>
      <c r="Y83" s="3">
        <f>+(W82-(U82+T82))/D83</f>
        <v>1309.3624086021507</v>
      </c>
      <c r="Z83" s="3">
        <f>+R82/D83</f>
        <v>1181.2576774193549</v>
      </c>
    </row>
    <row r="84" spans="1:26">
      <c r="A84" t="s">
        <v>254</v>
      </c>
      <c r="B84" s="1" t="s">
        <v>91</v>
      </c>
      <c r="C84" s="2" t="s">
        <v>92</v>
      </c>
      <c r="D84">
        <v>86</v>
      </c>
      <c r="E84">
        <v>1</v>
      </c>
      <c r="F84">
        <v>1</v>
      </c>
      <c r="G84">
        <v>9.1</v>
      </c>
      <c r="H84">
        <v>1</v>
      </c>
      <c r="I84">
        <v>0</v>
      </c>
      <c r="J84">
        <v>12</v>
      </c>
      <c r="K84">
        <v>0.1</v>
      </c>
      <c r="L84">
        <v>12.1</v>
      </c>
      <c r="M84" s="4">
        <f t="shared" si="10"/>
        <v>0.99173553719008267</v>
      </c>
      <c r="N84">
        <v>5.0999999999999996</v>
      </c>
      <c r="O84">
        <f>+N84+L84</f>
        <v>17.2</v>
      </c>
      <c r="P84" s="5">
        <f t="shared" si="11"/>
        <v>8.5148514851485153</v>
      </c>
      <c r="Q84" s="3">
        <v>-15756.48</v>
      </c>
      <c r="R84" s="3">
        <v>159198.973</v>
      </c>
      <c r="S84" s="3">
        <v>66820.414999999994</v>
      </c>
      <c r="T84" s="3">
        <v>38453.303999999996</v>
      </c>
      <c r="U84" s="3">
        <v>4530.7070000000003</v>
      </c>
      <c r="V84" s="3">
        <v>226019.38800000001</v>
      </c>
      <c r="W84" s="3">
        <v>210262.908</v>
      </c>
      <c r="X84" s="3">
        <f>+(V84-(T84+U84))/D84</f>
        <v>2128.3183372093026</v>
      </c>
      <c r="Y84" s="3">
        <f>+(W84-(U84+T84))/D84</f>
        <v>1945.103453488372</v>
      </c>
      <c r="Z84" s="3">
        <f>+R84/D84</f>
        <v>1851.1508488372092</v>
      </c>
    </row>
    <row r="85" spans="1:26">
      <c r="A85" t="s">
        <v>255</v>
      </c>
      <c r="B85" s="1" t="s">
        <v>93</v>
      </c>
      <c r="C85" s="2" t="s">
        <v>94</v>
      </c>
      <c r="D85">
        <v>160</v>
      </c>
      <c r="E85">
        <v>1</v>
      </c>
      <c r="F85">
        <v>0</v>
      </c>
      <c r="G85">
        <v>17.600000000000001</v>
      </c>
      <c r="H85">
        <v>2</v>
      </c>
      <c r="I85">
        <v>0</v>
      </c>
      <c r="J85">
        <v>19.600000000000001</v>
      </c>
      <c r="K85">
        <v>1</v>
      </c>
      <c r="L85">
        <v>20.6</v>
      </c>
      <c r="M85" s="4">
        <f t="shared" si="10"/>
        <v>0.95145631067961167</v>
      </c>
      <c r="N85">
        <v>13.8</v>
      </c>
      <c r="O85">
        <v>34.400000000000006</v>
      </c>
      <c r="P85" s="5">
        <f t="shared" si="11"/>
        <v>8.1632653061224492</v>
      </c>
      <c r="Q85" s="3">
        <v>-22491.494999999999</v>
      </c>
      <c r="R85" s="3">
        <v>238937.29399999999</v>
      </c>
      <c r="S85" s="3">
        <v>59127.921000000002</v>
      </c>
      <c r="T85" s="3">
        <v>21099.995999999999</v>
      </c>
      <c r="U85" s="3">
        <v>0</v>
      </c>
      <c r="V85" s="3">
        <v>298065.21500000003</v>
      </c>
      <c r="W85" s="3">
        <v>275573.71999999997</v>
      </c>
      <c r="X85" s="3">
        <f>+(V85-(T85+U85))/D85</f>
        <v>1731.0326187500002</v>
      </c>
      <c r="Y85" s="3">
        <f>+(W85-(U85+T85))/D85</f>
        <v>1590.460775</v>
      </c>
      <c r="Z85" s="3">
        <f>+R85/D85</f>
        <v>1493.3580875</v>
      </c>
    </row>
    <row r="86" spans="1:26">
      <c r="A86" t="s">
        <v>252</v>
      </c>
      <c r="B86" s="1" t="s">
        <v>95</v>
      </c>
      <c r="C86" s="2" t="s">
        <v>96</v>
      </c>
      <c r="D86">
        <v>17</v>
      </c>
      <c r="E86">
        <v>0.7</v>
      </c>
      <c r="F86">
        <v>0</v>
      </c>
      <c r="G86">
        <v>3.7</v>
      </c>
      <c r="H86">
        <v>0</v>
      </c>
      <c r="I86">
        <v>0</v>
      </c>
      <c r="J86">
        <v>2.9</v>
      </c>
      <c r="K86">
        <v>1.5</v>
      </c>
      <c r="L86">
        <v>4.4000000000000004</v>
      </c>
      <c r="M86" s="4">
        <f t="shared" si="10"/>
        <v>0.65909090909090906</v>
      </c>
      <c r="N86">
        <v>4</v>
      </c>
      <c r="O86">
        <v>8.4</v>
      </c>
      <c r="P86" s="5">
        <f t="shared" si="11"/>
        <v>4.5945945945945947</v>
      </c>
      <c r="Q86" s="3">
        <v>-14557</v>
      </c>
      <c r="R86" s="3">
        <v>46638</v>
      </c>
      <c r="S86" s="3">
        <v>24123</v>
      </c>
      <c r="T86" s="3"/>
      <c r="U86" s="3"/>
      <c r="V86" s="3">
        <v>70761</v>
      </c>
      <c r="W86" s="3">
        <v>56204</v>
      </c>
      <c r="X86" s="3">
        <f>+(V86-(T86+U86))/D86</f>
        <v>4162.411764705882</v>
      </c>
      <c r="Y86" s="3">
        <f>+(W86-(U86+T86))/D86</f>
        <v>3306.1176470588234</v>
      </c>
      <c r="Z86" s="3">
        <f>+R86/D86</f>
        <v>2743.4117647058824</v>
      </c>
    </row>
    <row r="87" spans="1:26">
      <c r="A87" t="s">
        <v>256</v>
      </c>
      <c r="B87" s="1" t="s">
        <v>97</v>
      </c>
      <c r="C87" s="2" t="s">
        <v>98</v>
      </c>
      <c r="D87">
        <v>229</v>
      </c>
      <c r="E87">
        <v>1</v>
      </c>
      <c r="F87">
        <v>1</v>
      </c>
      <c r="G87">
        <v>24.6</v>
      </c>
      <c r="H87">
        <v>5</v>
      </c>
      <c r="I87">
        <v>2</v>
      </c>
      <c r="J87">
        <v>31.3</v>
      </c>
      <c r="K87">
        <v>2.2999999999999998</v>
      </c>
      <c r="L87">
        <v>33.6</v>
      </c>
      <c r="M87" s="4">
        <f t="shared" si="10"/>
        <v>0.93154761904761907</v>
      </c>
      <c r="N87">
        <v>22.3</v>
      </c>
      <c r="O87">
        <v>55.900000000000006</v>
      </c>
      <c r="P87" s="5">
        <f t="shared" si="11"/>
        <v>7.736486486486486</v>
      </c>
      <c r="Q87" s="3">
        <v>-23192.511999999999</v>
      </c>
      <c r="R87" s="3">
        <v>434601.576</v>
      </c>
      <c r="S87" s="3">
        <v>125694.042</v>
      </c>
      <c r="T87" s="3">
        <v>43229.351999999999</v>
      </c>
      <c r="U87" s="3">
        <v>29746.392</v>
      </c>
      <c r="V87" s="3">
        <v>560295.61800000002</v>
      </c>
      <c r="W87" s="3">
        <v>537103.10600000003</v>
      </c>
      <c r="X87" s="3">
        <f>+(V87-(T87+U87))/D87</f>
        <v>2128.0343842794759</v>
      </c>
      <c r="Y87" s="3">
        <f>+(W87-(U87+T87))/D87</f>
        <v>2026.7570393013102</v>
      </c>
      <c r="Z87" s="3">
        <f>+R87/D87</f>
        <v>1897.8234759825327</v>
      </c>
    </row>
    <row r="88" spans="1:26">
      <c r="A88" t="s">
        <v>254</v>
      </c>
      <c r="B88" s="1" t="s">
        <v>99</v>
      </c>
      <c r="C88" s="2" t="s">
        <v>100</v>
      </c>
      <c r="D88">
        <v>87</v>
      </c>
      <c r="E88">
        <v>0.8</v>
      </c>
      <c r="F88">
        <v>1</v>
      </c>
      <c r="G88">
        <v>10.4</v>
      </c>
      <c r="H88">
        <v>0</v>
      </c>
      <c r="I88">
        <v>1</v>
      </c>
      <c r="J88">
        <v>10.9</v>
      </c>
      <c r="K88">
        <v>2.2999999999999998</v>
      </c>
      <c r="L88">
        <v>13.2</v>
      </c>
      <c r="M88" s="4">
        <f t="shared" si="10"/>
        <v>0.8257575757575758</v>
      </c>
      <c r="N88">
        <v>6.9</v>
      </c>
      <c r="O88">
        <v>20.100000000000001</v>
      </c>
      <c r="P88" s="5">
        <f t="shared" si="11"/>
        <v>8.365384615384615</v>
      </c>
      <c r="Q88" s="3">
        <v>-10473.063</v>
      </c>
      <c r="R88" s="3">
        <v>145736.13500000001</v>
      </c>
      <c r="S88" s="3">
        <v>86874.415999999997</v>
      </c>
      <c r="T88" s="3">
        <v>22375.583999999999</v>
      </c>
      <c r="U88" s="3">
        <v>41971.555999999997</v>
      </c>
      <c r="V88" s="3">
        <v>232610.55100000001</v>
      </c>
      <c r="W88" s="3">
        <v>222137.48800000001</v>
      </c>
      <c r="X88" s="3">
        <f>+(V88-(T88+U88))/D88</f>
        <v>1934.062195402299</v>
      </c>
      <c r="Y88" s="3">
        <f>+(W88-(U88+T88))/D88</f>
        <v>1813.6821609195401</v>
      </c>
      <c r="Z88" s="3">
        <f>+R88/D88</f>
        <v>1675.1279885057472</v>
      </c>
    </row>
    <row r="89" spans="1:26">
      <c r="A89" t="s">
        <v>255</v>
      </c>
      <c r="B89" s="1" t="s">
        <v>101</v>
      </c>
      <c r="C89" s="2" t="s">
        <v>102</v>
      </c>
      <c r="D89">
        <v>142</v>
      </c>
      <c r="E89">
        <v>1</v>
      </c>
      <c r="F89">
        <v>1</v>
      </c>
      <c r="G89">
        <v>15.2</v>
      </c>
      <c r="H89">
        <v>0</v>
      </c>
      <c r="I89">
        <v>0</v>
      </c>
      <c r="J89">
        <v>16.7</v>
      </c>
      <c r="K89">
        <v>0.5</v>
      </c>
      <c r="L89">
        <v>17.2</v>
      </c>
      <c r="M89" s="4">
        <f t="shared" si="10"/>
        <v>0.97093023255813948</v>
      </c>
      <c r="N89">
        <v>13.3</v>
      </c>
      <c r="O89">
        <v>30.5</v>
      </c>
      <c r="P89" s="5">
        <f t="shared" si="11"/>
        <v>9.3421052631578956</v>
      </c>
      <c r="Q89" s="3">
        <v>-16535.055</v>
      </c>
      <c r="R89" s="3">
        <v>206687.01</v>
      </c>
      <c r="S89" s="3">
        <v>70188.070000000007</v>
      </c>
      <c r="T89" s="3">
        <v>25283.303</v>
      </c>
      <c r="U89" s="3">
        <v>0</v>
      </c>
      <c r="V89" s="3">
        <v>276875.08</v>
      </c>
      <c r="W89" s="3">
        <v>260340.02499999999</v>
      </c>
      <c r="X89" s="3">
        <f>+(V89-(T89+U89))/D89</f>
        <v>1771.7730774647887</v>
      </c>
      <c r="Y89" s="3">
        <f>+(W89-(U89+T89))/D89</f>
        <v>1655.3290281690142</v>
      </c>
      <c r="Z89" s="3">
        <f>+R89/D89</f>
        <v>1455.542323943662</v>
      </c>
    </row>
    <row r="90" spans="1:26">
      <c r="A90" t="s">
        <v>252</v>
      </c>
      <c r="B90" s="1" t="s">
        <v>103</v>
      </c>
      <c r="C90" s="2" t="s">
        <v>104</v>
      </c>
      <c r="D90">
        <v>18</v>
      </c>
      <c r="E90">
        <v>1</v>
      </c>
      <c r="F90">
        <v>0</v>
      </c>
      <c r="G90">
        <v>2.4</v>
      </c>
      <c r="H90">
        <v>0</v>
      </c>
      <c r="I90">
        <v>0</v>
      </c>
      <c r="J90">
        <v>2.2000000000000002</v>
      </c>
      <c r="K90">
        <v>1.2</v>
      </c>
      <c r="L90">
        <v>3.5</v>
      </c>
      <c r="M90" s="4">
        <f t="shared" si="10"/>
        <v>0.62857142857142867</v>
      </c>
      <c r="N90">
        <v>0</v>
      </c>
      <c r="O90">
        <v>3.4000000000000004</v>
      </c>
      <c r="P90" s="5">
        <f t="shared" si="11"/>
        <v>7.5</v>
      </c>
      <c r="Q90" s="3">
        <v>-138.85400000000001</v>
      </c>
      <c r="R90" s="3">
        <v>38099.82</v>
      </c>
      <c r="S90" s="3">
        <v>21521.771000000001</v>
      </c>
      <c r="T90" s="3">
        <v>11464.78</v>
      </c>
      <c r="U90" s="3">
        <v>1188</v>
      </c>
      <c r="V90" s="3">
        <v>59621.591</v>
      </c>
      <c r="W90" s="3">
        <v>59482.737000000001</v>
      </c>
      <c r="X90" s="3">
        <f>+(V90-(T90+U90))/D90</f>
        <v>2609.3783888888888</v>
      </c>
      <c r="Y90" s="3">
        <f>+(W90-(U90+T90))/D90</f>
        <v>2601.6642777777779</v>
      </c>
      <c r="Z90" s="3">
        <f>+R90/D90</f>
        <v>2116.6566666666668</v>
      </c>
    </row>
    <row r="91" spans="1:26">
      <c r="A91" t="s">
        <v>257</v>
      </c>
      <c r="B91" s="1" t="s">
        <v>103</v>
      </c>
      <c r="C91" s="2" t="s">
        <v>105</v>
      </c>
      <c r="D91">
        <v>355</v>
      </c>
      <c r="E91">
        <v>2</v>
      </c>
      <c r="F91">
        <v>1</v>
      </c>
      <c r="G91">
        <v>31.1</v>
      </c>
      <c r="H91">
        <v>2</v>
      </c>
      <c r="I91">
        <v>3.5</v>
      </c>
      <c r="J91">
        <v>33</v>
      </c>
      <c r="K91">
        <v>6.5</v>
      </c>
      <c r="L91">
        <v>39.6</v>
      </c>
      <c r="M91" s="4">
        <f t="shared" si="10"/>
        <v>0.83333333333333326</v>
      </c>
      <c r="N91">
        <v>21.3</v>
      </c>
      <c r="O91">
        <v>60.8</v>
      </c>
      <c r="P91" s="5">
        <f t="shared" si="11"/>
        <v>10.725075528700906</v>
      </c>
      <c r="Q91" s="3">
        <v>-34872.644999999997</v>
      </c>
      <c r="R91" s="3">
        <v>433851.75400000002</v>
      </c>
      <c r="S91" s="3">
        <v>249781.772</v>
      </c>
      <c r="T91" s="3">
        <v>152360.266</v>
      </c>
      <c r="U91" s="3">
        <v>18055.144</v>
      </c>
      <c r="V91" s="3">
        <v>683633.52599999995</v>
      </c>
      <c r="W91" s="3">
        <v>648760.88100000005</v>
      </c>
      <c r="X91" s="3">
        <f>+(V91-(T91+U91))/D91</f>
        <v>1445.6848338028167</v>
      </c>
      <c r="Y91" s="3">
        <f>+(W91-(U91+T91))/D91</f>
        <v>1347.4520309859156</v>
      </c>
      <c r="Z91" s="3">
        <f>+R91/D91</f>
        <v>1222.1176169014084</v>
      </c>
    </row>
    <row r="92" spans="1:26">
      <c r="A92" t="s">
        <v>253</v>
      </c>
      <c r="B92" s="1" t="s">
        <v>103</v>
      </c>
      <c r="C92" s="2" t="s">
        <v>106</v>
      </c>
      <c r="D92">
        <v>39</v>
      </c>
      <c r="E92">
        <v>1</v>
      </c>
      <c r="F92">
        <v>0</v>
      </c>
      <c r="G92">
        <v>5.3</v>
      </c>
      <c r="H92">
        <v>0</v>
      </c>
      <c r="I92">
        <v>0</v>
      </c>
      <c r="J92">
        <v>4</v>
      </c>
      <c r="K92">
        <v>2.2999999999999998</v>
      </c>
      <c r="L92">
        <v>6.3</v>
      </c>
      <c r="M92" s="4">
        <f t="shared" si="10"/>
        <v>0.63492063492063489</v>
      </c>
      <c r="N92">
        <v>1.7</v>
      </c>
      <c r="O92">
        <v>8</v>
      </c>
      <c r="P92" s="5">
        <f t="shared" si="11"/>
        <v>7.3584905660377364</v>
      </c>
      <c r="Q92" s="3">
        <v>-395.78899999999999</v>
      </c>
      <c r="R92" s="3">
        <v>60126.307000000001</v>
      </c>
      <c r="S92" s="3">
        <v>27778.638999999999</v>
      </c>
      <c r="T92" s="3">
        <v>18192.027999999998</v>
      </c>
      <c r="U92" s="3">
        <v>616</v>
      </c>
      <c r="V92" s="3">
        <v>87904.945999999996</v>
      </c>
      <c r="W92" s="3">
        <v>87509.157000000007</v>
      </c>
      <c r="X92" s="3">
        <f>+(V92-(T92+U92))/D92</f>
        <v>1771.7158461538463</v>
      </c>
      <c r="Y92" s="3">
        <f>+(W92-(U92+T92))/D92</f>
        <v>1761.5674102564105</v>
      </c>
      <c r="Z92" s="3">
        <f>+R92/D92</f>
        <v>1541.7001794871794</v>
      </c>
    </row>
    <row r="93" spans="1:26">
      <c r="A93" t="s">
        <v>253</v>
      </c>
      <c r="B93" s="1" t="s">
        <v>103</v>
      </c>
      <c r="C93" s="2" t="s">
        <v>107</v>
      </c>
      <c r="D93">
        <v>27</v>
      </c>
      <c r="E93">
        <v>1</v>
      </c>
      <c r="F93">
        <v>0</v>
      </c>
      <c r="G93">
        <v>4.0999999999999996</v>
      </c>
      <c r="H93">
        <v>0</v>
      </c>
      <c r="I93">
        <v>0</v>
      </c>
      <c r="J93">
        <v>4.5</v>
      </c>
      <c r="K93">
        <v>0.6</v>
      </c>
      <c r="L93">
        <v>5.0999999999999996</v>
      </c>
      <c r="M93" s="4">
        <f t="shared" si="10"/>
        <v>0.88235294117647067</v>
      </c>
      <c r="N93">
        <v>1.8</v>
      </c>
      <c r="O93">
        <v>6.8999999999999995</v>
      </c>
      <c r="P93" s="5">
        <f t="shared" si="11"/>
        <v>6.5853658536585371</v>
      </c>
      <c r="Q93" s="3">
        <v>-375.99799999999999</v>
      </c>
      <c r="R93" s="3">
        <v>60437.408000000003</v>
      </c>
      <c r="S93" s="3">
        <v>33905.824999999997</v>
      </c>
      <c r="T93" s="3">
        <v>18502.328000000001</v>
      </c>
      <c r="U93" s="3">
        <v>4742.8</v>
      </c>
      <c r="V93" s="3">
        <v>94343.232999999993</v>
      </c>
      <c r="W93" s="3">
        <v>93967.235000000001</v>
      </c>
      <c r="X93" s="3">
        <f>+(V93-(T93+U93))/D93</f>
        <v>2633.263148148148</v>
      </c>
      <c r="Y93" s="3">
        <f>+(W93-(U93+T93))/D93</f>
        <v>2619.3372962962962</v>
      </c>
      <c r="Z93" s="3">
        <f>+R93/D93</f>
        <v>2238.4225185185187</v>
      </c>
    </row>
    <row r="94" spans="1:26">
      <c r="A94" t="s">
        <v>253</v>
      </c>
      <c r="B94" s="1" t="s">
        <v>108</v>
      </c>
      <c r="C94" s="2" t="s">
        <v>109</v>
      </c>
      <c r="D94">
        <v>47</v>
      </c>
      <c r="E94">
        <v>0.8</v>
      </c>
      <c r="F94">
        <v>0</v>
      </c>
      <c r="G94">
        <v>6.7</v>
      </c>
      <c r="H94">
        <v>0</v>
      </c>
      <c r="I94">
        <v>0</v>
      </c>
      <c r="J94">
        <v>5.7</v>
      </c>
      <c r="K94">
        <v>1.7</v>
      </c>
      <c r="L94">
        <v>7.4</v>
      </c>
      <c r="M94" s="4">
        <f t="shared" si="10"/>
        <v>0.77027027027027029</v>
      </c>
      <c r="N94">
        <v>5.2</v>
      </c>
      <c r="O94">
        <v>12.600000000000001</v>
      </c>
      <c r="P94" s="5">
        <f t="shared" si="11"/>
        <v>7.0149253731343277</v>
      </c>
      <c r="Q94" s="3">
        <v>-46420.995999999999</v>
      </c>
      <c r="R94" s="3">
        <v>112236.3986</v>
      </c>
      <c r="S94" s="3">
        <v>74762.342999999993</v>
      </c>
      <c r="T94" s="3">
        <v>23101.116000000002</v>
      </c>
      <c r="U94" s="3">
        <v>11211.8</v>
      </c>
      <c r="V94" s="3">
        <v>186998.74160000001</v>
      </c>
      <c r="W94" s="3">
        <v>140577.74559999999</v>
      </c>
      <c r="X94" s="3">
        <f>+(V94-(T94+U94))/D94</f>
        <v>3248.634587234043</v>
      </c>
      <c r="Y94" s="3">
        <f>+(W94-(U94+T94))/D94</f>
        <v>2260.9538212765956</v>
      </c>
      <c r="Z94" s="3">
        <f>+R94/D94</f>
        <v>2388.0084808510637</v>
      </c>
    </row>
    <row r="95" spans="1:26">
      <c r="A95" t="s">
        <v>253</v>
      </c>
      <c r="B95" s="1" t="s">
        <v>110</v>
      </c>
      <c r="C95" s="2" t="s">
        <v>111</v>
      </c>
      <c r="D95">
        <v>35</v>
      </c>
      <c r="E95">
        <v>1</v>
      </c>
      <c r="F95">
        <v>0</v>
      </c>
      <c r="G95">
        <v>6.8</v>
      </c>
      <c r="H95">
        <v>0</v>
      </c>
      <c r="I95">
        <v>0</v>
      </c>
      <c r="J95">
        <v>4.2</v>
      </c>
      <c r="K95">
        <v>3.7</v>
      </c>
      <c r="L95">
        <v>7.8</v>
      </c>
      <c r="M95" s="4">
        <f t="shared" si="10"/>
        <v>0.53846153846153855</v>
      </c>
      <c r="N95">
        <v>1.6</v>
      </c>
      <c r="O95">
        <v>9.5</v>
      </c>
      <c r="P95" s="5">
        <f t="shared" si="11"/>
        <v>5.1470588235294121</v>
      </c>
      <c r="Q95" s="3">
        <v>-50</v>
      </c>
      <c r="R95" s="3">
        <v>63540.22</v>
      </c>
      <c r="S95" s="3">
        <v>16872.603999999999</v>
      </c>
      <c r="T95" s="3">
        <v>6526.51</v>
      </c>
      <c r="U95" s="3">
        <v>2132.7950000000001</v>
      </c>
      <c r="V95" s="3">
        <v>80412.823999999993</v>
      </c>
      <c r="W95" s="3">
        <v>80362.823999999993</v>
      </c>
      <c r="X95" s="3">
        <f>+(V95-(T95+U95))/D95</f>
        <v>2050.100542857143</v>
      </c>
      <c r="Y95" s="3">
        <f>+(W95-(U95+T95))/D95</f>
        <v>2048.6719714285714</v>
      </c>
      <c r="Z95" s="3">
        <f>+R95/D95</f>
        <v>1815.4348571428573</v>
      </c>
    </row>
    <row r="96" spans="1:26">
      <c r="A96" t="s">
        <v>254</v>
      </c>
      <c r="B96" s="1" t="s">
        <v>110</v>
      </c>
      <c r="C96" s="2" t="s">
        <v>112</v>
      </c>
      <c r="D96">
        <v>96</v>
      </c>
      <c r="E96">
        <v>1</v>
      </c>
      <c r="F96">
        <v>0</v>
      </c>
      <c r="G96">
        <v>12</v>
      </c>
      <c r="H96">
        <v>0</v>
      </c>
      <c r="I96">
        <v>1.5</v>
      </c>
      <c r="J96">
        <v>8.1999999999999993</v>
      </c>
      <c r="K96">
        <v>6.3</v>
      </c>
      <c r="L96">
        <v>14.6</v>
      </c>
      <c r="M96" s="4">
        <f t="shared" si="10"/>
        <v>0.56164383561643827</v>
      </c>
      <c r="N96">
        <v>6.5</v>
      </c>
      <c r="O96">
        <v>21</v>
      </c>
      <c r="P96" s="5">
        <f t="shared" si="11"/>
        <v>8</v>
      </c>
      <c r="Q96" s="3">
        <v>-9503.3919999999998</v>
      </c>
      <c r="R96" s="3">
        <v>148265.33499999999</v>
      </c>
      <c r="S96" s="3">
        <v>61881.599999999999</v>
      </c>
      <c r="T96" s="3">
        <v>34148.324000000001</v>
      </c>
      <c r="U96" s="3">
        <v>221.44499999999999</v>
      </c>
      <c r="V96" s="3">
        <v>210146.935</v>
      </c>
      <c r="W96" s="3">
        <v>200643.54300000001</v>
      </c>
      <c r="X96" s="3">
        <f>+(V96-(T96+U96))/D96</f>
        <v>1831.0121458333333</v>
      </c>
      <c r="Y96" s="3">
        <f>+(W96-(U96+T96))/D96</f>
        <v>1732.0184791666668</v>
      </c>
      <c r="Z96" s="3">
        <f>+R96/D96</f>
        <v>1544.4305729166665</v>
      </c>
    </row>
    <row r="97" spans="1:26">
      <c r="A97" t="s">
        <v>253</v>
      </c>
      <c r="B97" s="1" t="s">
        <v>113</v>
      </c>
      <c r="C97" s="2" t="s">
        <v>114</v>
      </c>
      <c r="D97">
        <v>23</v>
      </c>
      <c r="E97">
        <v>0.8</v>
      </c>
      <c r="F97">
        <v>0</v>
      </c>
      <c r="G97">
        <v>5.2</v>
      </c>
      <c r="H97">
        <v>0</v>
      </c>
      <c r="I97">
        <v>0</v>
      </c>
      <c r="J97">
        <v>2.9</v>
      </c>
      <c r="K97">
        <v>3</v>
      </c>
      <c r="L97">
        <v>5.9</v>
      </c>
      <c r="M97" s="4">
        <f t="shared" si="10"/>
        <v>0.49152542372881353</v>
      </c>
      <c r="N97">
        <v>1.3</v>
      </c>
      <c r="O97">
        <v>7.2</v>
      </c>
      <c r="P97" s="5">
        <f t="shared" si="11"/>
        <v>4.4230769230769234</v>
      </c>
      <c r="Q97" s="3">
        <v>-2298.0700000000002</v>
      </c>
      <c r="R97" s="3">
        <v>46106.58</v>
      </c>
      <c r="S97" s="3">
        <v>24013.059000000001</v>
      </c>
      <c r="T97" s="3">
        <v>0</v>
      </c>
      <c r="U97" s="3">
        <v>10402.203</v>
      </c>
      <c r="V97" s="3">
        <v>70119.638999999996</v>
      </c>
      <c r="W97" s="3">
        <v>67821.569000000003</v>
      </c>
      <c r="X97" s="3">
        <f>+(V97-(T97+U97))/D97</f>
        <v>2596.4102608695648</v>
      </c>
      <c r="Y97" s="3">
        <f>+(W97-(U97+T97))/D97</f>
        <v>2496.4941739130436</v>
      </c>
      <c r="Z97" s="3">
        <f>+R97/D97</f>
        <v>2004.6339130434783</v>
      </c>
    </row>
    <row r="98" spans="1:26">
      <c r="A98" t="s">
        <v>252</v>
      </c>
      <c r="B98" s="1" t="s">
        <v>115</v>
      </c>
      <c r="C98" s="2" t="s">
        <v>116</v>
      </c>
      <c r="D98">
        <v>2</v>
      </c>
      <c r="E98">
        <v>1</v>
      </c>
      <c r="F98">
        <v>0</v>
      </c>
      <c r="G98">
        <v>1</v>
      </c>
      <c r="H98">
        <v>0</v>
      </c>
      <c r="I98">
        <v>0</v>
      </c>
      <c r="J98">
        <v>1</v>
      </c>
      <c r="K98">
        <v>1</v>
      </c>
      <c r="L98">
        <v>2</v>
      </c>
      <c r="M98" s="4">
        <f t="shared" si="10"/>
        <v>0.5</v>
      </c>
      <c r="N98">
        <v>0.5</v>
      </c>
      <c r="O98">
        <v>2.5</v>
      </c>
      <c r="P98" s="5">
        <f t="shared" si="11"/>
        <v>2</v>
      </c>
      <c r="Q98" s="3">
        <v>-232</v>
      </c>
      <c r="R98" s="3">
        <v>24003</v>
      </c>
      <c r="S98" s="3">
        <v>8706</v>
      </c>
      <c r="T98" s="3"/>
      <c r="U98" s="3"/>
      <c r="V98" s="3">
        <v>32709</v>
      </c>
      <c r="W98" s="3">
        <v>32477</v>
      </c>
      <c r="X98" s="3">
        <f>+(V98-(T98+U98))/D98</f>
        <v>16354.5</v>
      </c>
      <c r="Y98" s="3">
        <f>+(W98-(U98+T98))/D98</f>
        <v>16238.5</v>
      </c>
      <c r="Z98" s="3">
        <f>+R98/D98</f>
        <v>12001.5</v>
      </c>
    </row>
    <row r="99" spans="1:26">
      <c r="A99" t="s">
        <v>252</v>
      </c>
      <c r="B99" s="1" t="s">
        <v>117</v>
      </c>
      <c r="C99" s="2" t="s">
        <v>118</v>
      </c>
      <c r="D99">
        <v>7</v>
      </c>
      <c r="E99">
        <v>1</v>
      </c>
      <c r="F99">
        <v>0</v>
      </c>
      <c r="G99">
        <v>1.6</v>
      </c>
      <c r="H99">
        <v>0</v>
      </c>
      <c r="I99">
        <v>0</v>
      </c>
      <c r="J99">
        <v>1.8</v>
      </c>
      <c r="K99">
        <v>0.8</v>
      </c>
      <c r="L99">
        <v>2.6</v>
      </c>
      <c r="M99" s="4">
        <f t="shared" si="10"/>
        <v>0.69230769230769229</v>
      </c>
      <c r="N99">
        <v>0.7</v>
      </c>
      <c r="O99">
        <v>3.3</v>
      </c>
      <c r="P99" s="5">
        <f t="shared" si="11"/>
        <v>4.375</v>
      </c>
      <c r="Q99" s="3">
        <v>-11</v>
      </c>
      <c r="R99" s="3">
        <v>26824</v>
      </c>
      <c r="S99" s="3">
        <v>12857</v>
      </c>
      <c r="T99" s="3"/>
      <c r="U99" s="3"/>
      <c r="V99" s="3">
        <v>39681</v>
      </c>
      <c r="W99" s="3">
        <v>39670</v>
      </c>
      <c r="X99" s="3">
        <f>+(V99-(T99+U99))/D99</f>
        <v>5668.7142857142853</v>
      </c>
      <c r="Y99" s="3">
        <f>+(W99-(U99+T99))/D99</f>
        <v>5667.1428571428569</v>
      </c>
      <c r="Z99" s="3">
        <f>+R99/D99</f>
        <v>3832</v>
      </c>
    </row>
    <row r="100" spans="1:26">
      <c r="A100" t="s">
        <v>254</v>
      </c>
      <c r="B100" s="1" t="s">
        <v>119</v>
      </c>
      <c r="C100" s="2" t="s">
        <v>120</v>
      </c>
      <c r="D100">
        <v>52</v>
      </c>
      <c r="E100">
        <v>1</v>
      </c>
      <c r="F100">
        <v>0</v>
      </c>
      <c r="G100">
        <v>6.5</v>
      </c>
      <c r="H100">
        <v>0</v>
      </c>
      <c r="I100">
        <v>1</v>
      </c>
      <c r="J100">
        <v>7</v>
      </c>
      <c r="K100">
        <v>1.5</v>
      </c>
      <c r="L100">
        <v>8.5</v>
      </c>
      <c r="M100" s="4">
        <f t="shared" si="10"/>
        <v>0.82352941176470584</v>
      </c>
      <c r="N100">
        <v>6.8</v>
      </c>
      <c r="O100">
        <v>15.3</v>
      </c>
      <c r="P100" s="5">
        <f t="shared" si="11"/>
        <v>8</v>
      </c>
      <c r="Q100" s="3">
        <v>-9032.7039999999997</v>
      </c>
      <c r="R100" s="3">
        <v>126986.958</v>
      </c>
      <c r="S100" s="3">
        <v>30873.956999999999</v>
      </c>
      <c r="T100" s="3">
        <v>10250</v>
      </c>
      <c r="U100" s="3">
        <v>0</v>
      </c>
      <c r="V100" s="3">
        <v>157860.91500000001</v>
      </c>
      <c r="W100" s="3">
        <v>148828.21100000001</v>
      </c>
      <c r="X100" s="3">
        <f>+(V100-(T100+U100))/D100</f>
        <v>2838.6714423076924</v>
      </c>
      <c r="Y100" s="3">
        <f>+(W100-(U100+T100))/D100</f>
        <v>2664.9655961538465</v>
      </c>
      <c r="Z100" s="3">
        <f>+R100/D100</f>
        <v>2442.0568846153847</v>
      </c>
    </row>
    <row r="101" spans="1:26">
      <c r="A101" t="s">
        <v>257</v>
      </c>
      <c r="B101" s="1" t="s">
        <v>121</v>
      </c>
      <c r="C101" s="2" t="s">
        <v>122</v>
      </c>
      <c r="D101">
        <v>342</v>
      </c>
      <c r="E101">
        <v>1</v>
      </c>
      <c r="F101">
        <v>1</v>
      </c>
      <c r="G101">
        <v>32.200000000000003</v>
      </c>
      <c r="H101">
        <v>4.5</v>
      </c>
      <c r="I101">
        <v>0</v>
      </c>
      <c r="J101">
        <v>38.700000000000003</v>
      </c>
      <c r="K101">
        <v>0</v>
      </c>
      <c r="L101">
        <v>38.700000000000003</v>
      </c>
      <c r="M101" s="4">
        <f t="shared" si="10"/>
        <v>1</v>
      </c>
      <c r="N101">
        <v>22.8</v>
      </c>
      <c r="O101">
        <v>61.5</v>
      </c>
      <c r="P101" s="5">
        <f t="shared" si="11"/>
        <v>9.3188010899182547</v>
      </c>
      <c r="Q101" s="3">
        <v>-53396.995999999999</v>
      </c>
      <c r="R101" s="3">
        <v>500201.99</v>
      </c>
      <c r="S101" s="3">
        <v>250479.05</v>
      </c>
      <c r="T101" s="3">
        <v>113356.985</v>
      </c>
      <c r="U101" s="3">
        <v>31193.494999999999</v>
      </c>
      <c r="V101" s="3">
        <v>750681.04</v>
      </c>
      <c r="W101" s="3">
        <v>697284.04399999999</v>
      </c>
      <c r="X101" s="3">
        <f>+(V101-(T101+U101))/D101</f>
        <v>1772.3115789473686</v>
      </c>
      <c r="Y101" s="3">
        <f>+(W101-(U101+T101))/D101</f>
        <v>1616.1800116959064</v>
      </c>
      <c r="Z101" s="3">
        <f>+R101/D101</f>
        <v>1462.578918128655</v>
      </c>
    </row>
    <row r="102" spans="1:26">
      <c r="A102" t="s">
        <v>254</v>
      </c>
      <c r="B102" s="1" t="s">
        <v>121</v>
      </c>
      <c r="C102" s="2" t="s">
        <v>123</v>
      </c>
      <c r="D102">
        <v>64</v>
      </c>
      <c r="E102">
        <v>1</v>
      </c>
      <c r="F102">
        <v>1</v>
      </c>
      <c r="G102">
        <v>9</v>
      </c>
      <c r="H102">
        <v>1.9</v>
      </c>
      <c r="I102">
        <v>0</v>
      </c>
      <c r="J102">
        <v>12.9</v>
      </c>
      <c r="K102">
        <v>0</v>
      </c>
      <c r="L102">
        <v>12.9</v>
      </c>
      <c r="M102" s="4">
        <f t="shared" si="10"/>
        <v>1</v>
      </c>
      <c r="N102">
        <v>9.8000000000000007</v>
      </c>
      <c r="O102">
        <v>22.700000000000003</v>
      </c>
      <c r="P102" s="5">
        <f t="shared" si="11"/>
        <v>5.8715596330275224</v>
      </c>
      <c r="Q102" s="3">
        <v>-15823.67</v>
      </c>
      <c r="R102" s="3">
        <v>158880.77299999999</v>
      </c>
      <c r="S102" s="3">
        <v>100447.933</v>
      </c>
      <c r="T102" s="3">
        <v>31253.239000000001</v>
      </c>
      <c r="U102" s="3">
        <v>37613.779000000002</v>
      </c>
      <c r="V102" s="3">
        <v>259328.70600000001</v>
      </c>
      <c r="W102" s="3">
        <v>243505.03599999999</v>
      </c>
      <c r="X102" s="3">
        <f>+(V102-(T102+U102))/D102</f>
        <v>2975.9638749999999</v>
      </c>
      <c r="Y102" s="3">
        <f>+(W102-(U102+T102))/D102</f>
        <v>2728.7190312499997</v>
      </c>
      <c r="Z102" s="3">
        <f>+R102/D102</f>
        <v>2482.5120781249998</v>
      </c>
    </row>
    <row r="103" spans="1:26">
      <c r="A103" t="s">
        <v>255</v>
      </c>
      <c r="B103" s="1" t="s">
        <v>121</v>
      </c>
      <c r="C103" s="2" t="s">
        <v>124</v>
      </c>
      <c r="D103">
        <v>109</v>
      </c>
      <c r="E103">
        <v>1</v>
      </c>
      <c r="F103">
        <v>1</v>
      </c>
      <c r="G103">
        <v>13.2</v>
      </c>
      <c r="H103">
        <v>0</v>
      </c>
      <c r="I103">
        <v>0.5</v>
      </c>
      <c r="J103">
        <v>15.3</v>
      </c>
      <c r="K103">
        <v>0.4</v>
      </c>
      <c r="L103">
        <v>15.7</v>
      </c>
      <c r="M103" s="4">
        <f t="shared" si="10"/>
        <v>0.97452229299363069</v>
      </c>
      <c r="N103">
        <v>12.9</v>
      </c>
      <c r="O103">
        <v>28.6</v>
      </c>
      <c r="P103" s="5">
        <f t="shared" si="11"/>
        <v>8.2575757575757578</v>
      </c>
      <c r="Q103" s="3">
        <v>-81227.531000000003</v>
      </c>
      <c r="R103" s="3">
        <v>215628.76699999999</v>
      </c>
      <c r="S103" s="3">
        <v>109370.011</v>
      </c>
      <c r="T103" s="3">
        <v>41573.034</v>
      </c>
      <c r="U103" s="3">
        <v>34091.042000000001</v>
      </c>
      <c r="V103" s="3">
        <v>324998.77799999999</v>
      </c>
      <c r="W103" s="3">
        <v>243771.247</v>
      </c>
      <c r="X103" s="3">
        <f>+(V103-(T103+U103))/D103</f>
        <v>2287.4743302752295</v>
      </c>
      <c r="Y103" s="3">
        <f>+(W103-(U103+T103))/D103</f>
        <v>1542.267623853211</v>
      </c>
      <c r="Z103" s="3">
        <f>+R103/D103</f>
        <v>1978.2455688073394</v>
      </c>
    </row>
    <row r="104" spans="1:26">
      <c r="A104" t="s">
        <v>255</v>
      </c>
      <c r="B104" s="1" t="s">
        <v>125</v>
      </c>
      <c r="C104" s="2" t="s">
        <v>126</v>
      </c>
      <c r="D104">
        <v>152</v>
      </c>
      <c r="E104">
        <v>1</v>
      </c>
      <c r="F104">
        <v>1</v>
      </c>
      <c r="G104">
        <v>14.9</v>
      </c>
      <c r="H104">
        <v>0</v>
      </c>
      <c r="I104">
        <v>1.5</v>
      </c>
      <c r="J104">
        <v>18.3</v>
      </c>
      <c r="K104">
        <v>0</v>
      </c>
      <c r="L104">
        <v>18.3</v>
      </c>
      <c r="M104" s="4">
        <f t="shared" ref="M104:M135" si="15">+J104/L104</f>
        <v>1</v>
      </c>
      <c r="N104">
        <v>12.3</v>
      </c>
      <c r="O104">
        <v>30.6</v>
      </c>
      <c r="P104" s="5">
        <f t="shared" ref="P104:P135" si="16">+D104/(G104+H104)</f>
        <v>10.201342281879194</v>
      </c>
      <c r="Q104" s="3">
        <v>-26280.601999999999</v>
      </c>
      <c r="R104" s="3">
        <v>231777.74100000001</v>
      </c>
      <c r="S104" s="3">
        <v>157977.88399999999</v>
      </c>
      <c r="T104" s="3">
        <v>33086.883999999998</v>
      </c>
      <c r="U104" s="3">
        <v>52288.938000000002</v>
      </c>
      <c r="V104" s="3">
        <v>389755.625</v>
      </c>
      <c r="W104" s="3">
        <v>363475.02299999999</v>
      </c>
      <c r="X104" s="3">
        <f>+(V104-(T104+U104))/D104</f>
        <v>2002.4987039473685</v>
      </c>
      <c r="Y104" s="3">
        <f>+(W104-(U104+T104))/D104</f>
        <v>1829.6000065789474</v>
      </c>
      <c r="Z104" s="3">
        <f>+R104/D104</f>
        <v>1524.8535592105263</v>
      </c>
    </row>
    <row r="105" spans="1:26">
      <c r="A105" t="s">
        <v>255</v>
      </c>
      <c r="B105" s="1" t="s">
        <v>127</v>
      </c>
      <c r="C105" s="2" t="s">
        <v>128</v>
      </c>
      <c r="D105">
        <v>126</v>
      </c>
      <c r="E105">
        <v>1</v>
      </c>
      <c r="F105">
        <v>1</v>
      </c>
      <c r="G105">
        <v>12.8</v>
      </c>
      <c r="H105">
        <v>1</v>
      </c>
      <c r="I105">
        <v>1</v>
      </c>
      <c r="J105">
        <v>13.1</v>
      </c>
      <c r="K105">
        <v>3.7</v>
      </c>
      <c r="L105">
        <v>16.8</v>
      </c>
      <c r="M105" s="4">
        <f t="shared" si="15"/>
        <v>0.77976190476190466</v>
      </c>
      <c r="N105">
        <v>4.5</v>
      </c>
      <c r="O105">
        <v>21.3</v>
      </c>
      <c r="P105" s="5">
        <f t="shared" si="16"/>
        <v>9.1304347826086953</v>
      </c>
      <c r="Q105" s="3">
        <v>-13216.982</v>
      </c>
      <c r="R105" s="3">
        <v>171040.58799999999</v>
      </c>
      <c r="S105" s="3">
        <v>70311.991999999998</v>
      </c>
      <c r="T105" s="3">
        <v>38612.652000000002</v>
      </c>
      <c r="U105" s="3">
        <v>5104.4210000000003</v>
      </c>
      <c r="V105" s="3">
        <v>241352.58</v>
      </c>
      <c r="W105" s="3">
        <v>228135.598</v>
      </c>
      <c r="X105" s="3">
        <f>+(V105-(T105+U105))/D105</f>
        <v>1568.5357698412697</v>
      </c>
      <c r="Y105" s="3">
        <f>+(W105-(U105+T105))/D105</f>
        <v>1463.6390873015873</v>
      </c>
      <c r="Z105" s="3">
        <f>+R105/D105</f>
        <v>1357.4649841269841</v>
      </c>
    </row>
    <row r="106" spans="1:26">
      <c r="A106" t="s">
        <v>254</v>
      </c>
      <c r="B106" s="1" t="s">
        <v>129</v>
      </c>
      <c r="C106" s="2" t="s">
        <v>130</v>
      </c>
      <c r="D106">
        <v>84</v>
      </c>
      <c r="E106">
        <v>1</v>
      </c>
      <c r="F106">
        <v>1</v>
      </c>
      <c r="G106">
        <v>9.6</v>
      </c>
      <c r="H106">
        <v>0</v>
      </c>
      <c r="I106">
        <v>1</v>
      </c>
      <c r="J106">
        <v>11.5</v>
      </c>
      <c r="K106">
        <v>1.1000000000000001</v>
      </c>
      <c r="L106">
        <v>12.6</v>
      </c>
      <c r="M106" s="4">
        <f t="shared" si="15"/>
        <v>0.91269841269841268</v>
      </c>
      <c r="N106">
        <v>5.5</v>
      </c>
      <c r="O106">
        <v>18.100000000000001</v>
      </c>
      <c r="P106" s="5">
        <f t="shared" si="16"/>
        <v>8.75</v>
      </c>
      <c r="Q106" s="3">
        <v>-31832.095000000001</v>
      </c>
      <c r="R106" s="3">
        <v>144833.49100000001</v>
      </c>
      <c r="S106" s="3">
        <v>34274.275999999998</v>
      </c>
      <c r="T106" s="3">
        <v>11122</v>
      </c>
      <c r="U106" s="3">
        <v>0</v>
      </c>
      <c r="V106" s="3">
        <v>179107.76699999999</v>
      </c>
      <c r="W106" s="3">
        <v>147275.67199999999</v>
      </c>
      <c r="X106" s="3">
        <f>+(V106-(T106+U106))/D106</f>
        <v>1999.8305595238094</v>
      </c>
      <c r="Y106" s="3">
        <f>+(W106-(U106+T106))/D106</f>
        <v>1620.8770476190475</v>
      </c>
      <c r="Z106" s="3">
        <f>+R106/D106</f>
        <v>1724.2082261904764</v>
      </c>
    </row>
    <row r="107" spans="1:26">
      <c r="A107" t="s">
        <v>253</v>
      </c>
      <c r="B107" s="1" t="s">
        <v>131</v>
      </c>
      <c r="C107" s="2" t="s">
        <v>132</v>
      </c>
      <c r="D107">
        <v>42</v>
      </c>
      <c r="E107">
        <v>0.8</v>
      </c>
      <c r="F107">
        <v>0</v>
      </c>
      <c r="G107">
        <v>5.3</v>
      </c>
      <c r="H107">
        <v>0</v>
      </c>
      <c r="I107">
        <v>1</v>
      </c>
      <c r="J107">
        <v>6.3</v>
      </c>
      <c r="K107">
        <v>0.9</v>
      </c>
      <c r="L107">
        <v>7.1</v>
      </c>
      <c r="M107" s="4">
        <f t="shared" si="15"/>
        <v>0.88732394366197187</v>
      </c>
      <c r="N107">
        <v>7</v>
      </c>
      <c r="O107">
        <v>14.2</v>
      </c>
      <c r="P107" s="5">
        <f t="shared" si="16"/>
        <v>7.9245283018867925</v>
      </c>
      <c r="Q107" s="3">
        <v>-8139.79</v>
      </c>
      <c r="R107" s="3">
        <v>107383.35799999999</v>
      </c>
      <c r="S107" s="3">
        <v>60576.953999999998</v>
      </c>
      <c r="T107" s="3">
        <v>7957</v>
      </c>
      <c r="U107" s="3">
        <v>28353.564999999999</v>
      </c>
      <c r="V107" s="3">
        <v>167960.31200000001</v>
      </c>
      <c r="W107" s="3">
        <v>159820.522</v>
      </c>
      <c r="X107" s="3">
        <f>+(V107-(T107+U107))/D107</f>
        <v>3134.5177857142858</v>
      </c>
      <c r="Y107" s="3">
        <f>+(W107-(U107+T107))/D107</f>
        <v>2940.7132619047616</v>
      </c>
      <c r="Z107" s="3">
        <f>+R107/D107</f>
        <v>2556.7466190476189</v>
      </c>
    </row>
    <row r="108" spans="1:26">
      <c r="A108" t="s">
        <v>259</v>
      </c>
      <c r="B108" s="1" t="s">
        <v>133</v>
      </c>
      <c r="C108" s="2" t="s">
        <v>134</v>
      </c>
      <c r="D108">
        <v>509</v>
      </c>
      <c r="E108">
        <v>1</v>
      </c>
      <c r="F108">
        <v>1</v>
      </c>
      <c r="G108">
        <v>35.200000000000003</v>
      </c>
      <c r="H108">
        <v>1</v>
      </c>
      <c r="I108">
        <v>4.5999999999999996</v>
      </c>
      <c r="J108">
        <v>42.7</v>
      </c>
      <c r="K108">
        <v>0</v>
      </c>
      <c r="L108">
        <v>42.7</v>
      </c>
      <c r="M108" s="4">
        <f t="shared" si="15"/>
        <v>1</v>
      </c>
      <c r="N108">
        <v>21.5</v>
      </c>
      <c r="O108">
        <v>64.2</v>
      </c>
      <c r="P108" s="5">
        <f t="shared" si="16"/>
        <v>14.060773480662982</v>
      </c>
      <c r="Q108" s="3">
        <v>-52877.731</v>
      </c>
      <c r="R108" s="3">
        <v>513008.14199999999</v>
      </c>
      <c r="S108" s="3">
        <v>210594.49</v>
      </c>
      <c r="T108" s="3">
        <v>141843.628</v>
      </c>
      <c r="U108" s="3">
        <v>0</v>
      </c>
      <c r="V108" s="3">
        <v>723602.63199999998</v>
      </c>
      <c r="W108" s="3">
        <v>670724.90099999995</v>
      </c>
      <c r="X108" s="3">
        <f>+(V108-(T108+U108))/D108</f>
        <v>1142.9449980353634</v>
      </c>
      <c r="Y108" s="3">
        <f>+(W108-(U108+T108))/D108</f>
        <v>1039.0594754420431</v>
      </c>
      <c r="Z108" s="3">
        <f>+R108/D108</f>
        <v>1007.8745422396856</v>
      </c>
    </row>
    <row r="109" spans="1:26">
      <c r="A109" t="s">
        <v>257</v>
      </c>
      <c r="B109" s="1" t="s">
        <v>133</v>
      </c>
      <c r="C109" s="2" t="s">
        <v>135</v>
      </c>
      <c r="D109">
        <v>400</v>
      </c>
      <c r="E109">
        <v>1</v>
      </c>
      <c r="F109">
        <v>1</v>
      </c>
      <c r="G109">
        <v>28.6</v>
      </c>
      <c r="H109">
        <v>1</v>
      </c>
      <c r="I109">
        <v>4.5</v>
      </c>
      <c r="J109">
        <v>36.1</v>
      </c>
      <c r="K109">
        <v>0</v>
      </c>
      <c r="L109">
        <v>36.1</v>
      </c>
      <c r="M109" s="4">
        <f t="shared" si="15"/>
        <v>1</v>
      </c>
      <c r="N109">
        <v>24.5</v>
      </c>
      <c r="O109">
        <v>60.6</v>
      </c>
      <c r="P109" s="5">
        <f t="shared" si="16"/>
        <v>13.513513513513512</v>
      </c>
      <c r="Q109" s="3">
        <v>-54401.224000000002</v>
      </c>
      <c r="R109" s="3">
        <f>477545.101-55700</f>
        <v>421845.10100000002</v>
      </c>
      <c r="S109" s="3">
        <v>193780.72</v>
      </c>
      <c r="T109" s="3">
        <v>127762.961</v>
      </c>
      <c r="U109" s="3">
        <v>0</v>
      </c>
      <c r="V109" s="3">
        <f>+S109+R109</f>
        <v>615625.821</v>
      </c>
      <c r="W109" s="3">
        <f>+V109+Q109</f>
        <v>561224.59699999995</v>
      </c>
      <c r="X109" s="3">
        <f>+(V109-(T109+U109))/D109</f>
        <v>1219.65715</v>
      </c>
      <c r="Y109" s="3">
        <f>+(W109-(U109+T109))/D109</f>
        <v>1083.6540899999998</v>
      </c>
      <c r="Z109" s="3">
        <f>+R109/D109</f>
        <v>1054.6127525000002</v>
      </c>
    </row>
    <row r="110" spans="1:26">
      <c r="A110" t="s">
        <v>257</v>
      </c>
      <c r="B110" s="1" t="s">
        <v>133</v>
      </c>
      <c r="C110" s="2" t="s">
        <v>136</v>
      </c>
      <c r="D110">
        <v>314</v>
      </c>
      <c r="E110">
        <v>2</v>
      </c>
      <c r="F110">
        <v>1</v>
      </c>
      <c r="G110">
        <v>27.2</v>
      </c>
      <c r="H110">
        <v>1</v>
      </c>
      <c r="I110">
        <v>1</v>
      </c>
      <c r="J110">
        <v>31.2</v>
      </c>
      <c r="K110">
        <v>1</v>
      </c>
      <c r="L110">
        <v>32.200000000000003</v>
      </c>
      <c r="M110" s="4">
        <f t="shared" si="15"/>
        <v>0.96894409937888193</v>
      </c>
      <c r="N110">
        <v>17.3</v>
      </c>
      <c r="O110">
        <v>49.5</v>
      </c>
      <c r="P110" s="5">
        <f t="shared" si="16"/>
        <v>11.134751773049645</v>
      </c>
      <c r="Q110" s="3">
        <v>-35386.086000000003</v>
      </c>
      <c r="R110" s="3">
        <v>348344.76299999998</v>
      </c>
      <c r="S110" s="3">
        <v>145053.24400000001</v>
      </c>
      <c r="T110" s="3">
        <v>91546.811000000002</v>
      </c>
      <c r="U110" s="3">
        <v>0</v>
      </c>
      <c r="V110" s="3">
        <v>493398.00699999998</v>
      </c>
      <c r="W110" s="3">
        <v>458011.92099999997</v>
      </c>
      <c r="X110" s="3">
        <f>+(V110-(T110+U110))/D110</f>
        <v>1279.7808789808917</v>
      </c>
      <c r="Y110" s="3">
        <f>+(W110-(U110+T110))/D110</f>
        <v>1167.0863375796177</v>
      </c>
      <c r="Z110" s="3">
        <f>+R110/D110</f>
        <v>1109.3782261146496</v>
      </c>
    </row>
    <row r="111" spans="1:26">
      <c r="A111" t="s">
        <v>252</v>
      </c>
      <c r="B111" s="1" t="s">
        <v>133</v>
      </c>
      <c r="C111" s="2" t="s">
        <v>137</v>
      </c>
      <c r="D111">
        <v>4</v>
      </c>
      <c r="E111">
        <v>1</v>
      </c>
      <c r="F111">
        <v>0</v>
      </c>
      <c r="G111">
        <v>1.3</v>
      </c>
      <c r="H111">
        <v>0</v>
      </c>
      <c r="I111">
        <v>0</v>
      </c>
      <c r="J111">
        <v>2.1</v>
      </c>
      <c r="K111">
        <v>0.2</v>
      </c>
      <c r="L111">
        <v>2.2999999999999998</v>
      </c>
      <c r="M111" s="4">
        <f t="shared" si="15"/>
        <v>0.91304347826086962</v>
      </c>
      <c r="N111">
        <v>0</v>
      </c>
      <c r="O111">
        <v>2.3000000000000003</v>
      </c>
      <c r="P111" s="5">
        <f t="shared" si="16"/>
        <v>3.0769230769230766</v>
      </c>
      <c r="Q111" s="3">
        <v>-9.8949999999999996</v>
      </c>
      <c r="R111" s="3">
        <v>23105.625</v>
      </c>
      <c r="S111" s="3">
        <v>13978.723</v>
      </c>
      <c r="T111" s="3">
        <v>8340.9459999999999</v>
      </c>
      <c r="U111" s="3">
        <v>0</v>
      </c>
      <c r="V111" s="3">
        <v>37084.347999999998</v>
      </c>
      <c r="W111" s="3">
        <v>37074.453000000001</v>
      </c>
      <c r="X111" s="3">
        <f>+(V111-(T111+U111))/D111</f>
        <v>7185.8504999999996</v>
      </c>
      <c r="Y111" s="3">
        <f>+(W111-(U111+T111))/D111</f>
        <v>7183.3767500000004</v>
      </c>
      <c r="Z111" s="3">
        <f>+R111/D111</f>
        <v>5776.40625</v>
      </c>
    </row>
    <row r="112" spans="1:26">
      <c r="A112" t="s">
        <v>252</v>
      </c>
      <c r="B112" s="1" t="s">
        <v>133</v>
      </c>
      <c r="C112" s="2" t="s">
        <v>138</v>
      </c>
      <c r="D112">
        <v>11</v>
      </c>
      <c r="E112">
        <v>0.5</v>
      </c>
      <c r="F112">
        <v>0</v>
      </c>
      <c r="G112">
        <v>2</v>
      </c>
      <c r="H112">
        <v>0</v>
      </c>
      <c r="I112">
        <v>0</v>
      </c>
      <c r="J112">
        <v>1.5</v>
      </c>
      <c r="K112">
        <v>1</v>
      </c>
      <c r="L112">
        <v>2.5</v>
      </c>
      <c r="M112" s="4">
        <f t="shared" si="15"/>
        <v>0.6</v>
      </c>
      <c r="N112">
        <v>1.1000000000000001</v>
      </c>
      <c r="O112">
        <v>3.6</v>
      </c>
      <c r="P112" s="5">
        <f t="shared" si="16"/>
        <v>5.5</v>
      </c>
      <c r="Q112" s="3">
        <v>-2742.4380000000001</v>
      </c>
      <c r="R112" s="3">
        <v>33399.199999999997</v>
      </c>
      <c r="S112" s="3">
        <v>14579.710999999999</v>
      </c>
      <c r="T112" s="3">
        <v>7807.3519999999999</v>
      </c>
      <c r="U112" s="3">
        <v>0</v>
      </c>
      <c r="V112" s="3">
        <v>47978.911</v>
      </c>
      <c r="W112" s="3">
        <v>45236.472999999998</v>
      </c>
      <c r="X112" s="3">
        <f>+(V112-(T112+U112))/D112</f>
        <v>3651.9599090909092</v>
      </c>
      <c r="Y112" s="3">
        <f>+(W112-(U112+T112))/D112</f>
        <v>3402.6473636363635</v>
      </c>
      <c r="Z112" s="3">
        <f>+R112/D112</f>
        <v>3036.2909090909088</v>
      </c>
    </row>
    <row r="113" spans="1:26">
      <c r="A113" t="s">
        <v>258</v>
      </c>
      <c r="B113" s="1" t="s">
        <v>133</v>
      </c>
      <c r="C113" s="2" t="s">
        <v>139</v>
      </c>
      <c r="D113">
        <v>464</v>
      </c>
      <c r="E113">
        <v>1</v>
      </c>
      <c r="F113">
        <v>1</v>
      </c>
      <c r="G113">
        <v>33.700000000000003</v>
      </c>
      <c r="H113">
        <v>2</v>
      </c>
      <c r="I113">
        <v>2</v>
      </c>
      <c r="J113">
        <v>39.6</v>
      </c>
      <c r="K113">
        <v>0</v>
      </c>
      <c r="L113">
        <v>39.6</v>
      </c>
      <c r="M113" s="4">
        <f t="shared" si="15"/>
        <v>1</v>
      </c>
      <c r="N113">
        <v>20.3</v>
      </c>
      <c r="O113">
        <v>59.900000000000006</v>
      </c>
      <c r="P113" s="5">
        <f t="shared" si="16"/>
        <v>12.997198879551819</v>
      </c>
      <c r="Q113" s="3">
        <v>-49795.258000000002</v>
      </c>
      <c r="R113" s="3">
        <v>448044.435</v>
      </c>
      <c r="S113" s="3">
        <v>152252.791</v>
      </c>
      <c r="T113" s="3">
        <v>86967.702999999994</v>
      </c>
      <c r="U113" s="3">
        <v>0</v>
      </c>
      <c r="V113" s="3">
        <v>600297.22600000002</v>
      </c>
      <c r="W113" s="3">
        <v>550501.96799999999</v>
      </c>
      <c r="X113" s="3">
        <f>+(V113-(T113+U113))/D113</f>
        <v>1106.3136271551725</v>
      </c>
      <c r="Y113" s="3">
        <f>+(W113-(U113+T113))/D113</f>
        <v>998.99626077586208</v>
      </c>
      <c r="Z113" s="3">
        <f>+R113/D113</f>
        <v>965.61300646551729</v>
      </c>
    </row>
    <row r="114" spans="1:26">
      <c r="A114" t="s">
        <v>257</v>
      </c>
      <c r="B114" s="1" t="s">
        <v>133</v>
      </c>
      <c r="C114" s="2" t="s">
        <v>140</v>
      </c>
      <c r="D114">
        <v>392</v>
      </c>
      <c r="E114">
        <v>1</v>
      </c>
      <c r="F114">
        <v>1</v>
      </c>
      <c r="G114">
        <v>26.6</v>
      </c>
      <c r="H114">
        <v>1</v>
      </c>
      <c r="I114">
        <v>1</v>
      </c>
      <c r="J114">
        <v>30.6</v>
      </c>
      <c r="K114">
        <v>0</v>
      </c>
      <c r="L114">
        <v>30.6</v>
      </c>
      <c r="M114" s="4">
        <f t="shared" si="15"/>
        <v>1</v>
      </c>
      <c r="N114">
        <v>26.6</v>
      </c>
      <c r="O114">
        <v>57.2</v>
      </c>
      <c r="P114" s="5">
        <f t="shared" si="16"/>
        <v>14.202898550724637</v>
      </c>
      <c r="Q114" s="3">
        <v>-48778.074000000001</v>
      </c>
      <c r="R114" s="3">
        <v>401736.196</v>
      </c>
      <c r="S114" s="3">
        <v>234286.01500000001</v>
      </c>
      <c r="T114" s="3">
        <v>175337.66500000001</v>
      </c>
      <c r="U114" s="3">
        <v>0</v>
      </c>
      <c r="V114" s="3">
        <v>636022.21100000001</v>
      </c>
      <c r="W114" s="3">
        <v>587244.13699999999</v>
      </c>
      <c r="X114" s="3">
        <f>+(V114-(T114+U114))/D114</f>
        <v>1175.2156785714285</v>
      </c>
      <c r="Y114" s="3">
        <f>+(W114-(U114+T114))/D114</f>
        <v>1050.7818163265306</v>
      </c>
      <c r="Z114" s="3">
        <f>+R114/D114</f>
        <v>1024.8372346938775</v>
      </c>
    </row>
    <row r="115" spans="1:26">
      <c r="A115" t="s">
        <v>255</v>
      </c>
      <c r="B115" s="1" t="s">
        <v>133</v>
      </c>
      <c r="C115" s="2" t="s">
        <v>141</v>
      </c>
      <c r="D115">
        <v>196</v>
      </c>
      <c r="E115">
        <v>1</v>
      </c>
      <c r="F115">
        <v>1</v>
      </c>
      <c r="G115">
        <v>16.8</v>
      </c>
      <c r="H115">
        <v>1</v>
      </c>
      <c r="I115">
        <v>1.7</v>
      </c>
      <c r="J115">
        <v>21.3</v>
      </c>
      <c r="K115">
        <v>0.2</v>
      </c>
      <c r="L115">
        <v>21.5</v>
      </c>
      <c r="M115" s="4">
        <f t="shared" si="15"/>
        <v>0.99069767441860468</v>
      </c>
      <c r="N115">
        <v>13.5</v>
      </c>
      <c r="O115">
        <v>35</v>
      </c>
      <c r="P115" s="5">
        <f t="shared" si="16"/>
        <v>11.011235955056179</v>
      </c>
      <c r="Q115" s="3">
        <v>-26682.569</v>
      </c>
      <c r="R115" s="3">
        <v>273714.761</v>
      </c>
      <c r="S115" s="3">
        <v>103855.289</v>
      </c>
      <c r="T115" s="3">
        <v>69203.61</v>
      </c>
      <c r="U115" s="3">
        <v>0</v>
      </c>
      <c r="V115" s="3">
        <v>377570.05</v>
      </c>
      <c r="W115" s="3">
        <v>350887.48100000003</v>
      </c>
      <c r="X115" s="3">
        <f>+(V115-(T115+U115))/D115</f>
        <v>1573.2981632653061</v>
      </c>
      <c r="Y115" s="3">
        <f>+(W115-(U115+T115))/D115</f>
        <v>1437.1626071428573</v>
      </c>
      <c r="Z115" s="3">
        <f>+R115/D115</f>
        <v>1396.5038826530613</v>
      </c>
    </row>
    <row r="116" spans="1:26">
      <c r="A116" t="s">
        <v>257</v>
      </c>
      <c r="B116" s="1" t="s">
        <v>133</v>
      </c>
      <c r="C116" s="2" t="s">
        <v>142</v>
      </c>
      <c r="D116">
        <v>382</v>
      </c>
      <c r="E116">
        <v>1</v>
      </c>
      <c r="F116">
        <v>0</v>
      </c>
      <c r="G116">
        <v>30.6</v>
      </c>
      <c r="H116">
        <v>2</v>
      </c>
      <c r="I116">
        <v>8.1999999999999993</v>
      </c>
      <c r="J116">
        <v>40.9</v>
      </c>
      <c r="K116">
        <v>1</v>
      </c>
      <c r="L116">
        <v>41.9</v>
      </c>
      <c r="M116" s="4">
        <f t="shared" si="15"/>
        <v>0.9761336515513126</v>
      </c>
      <c r="N116">
        <v>27.2</v>
      </c>
      <c r="O116">
        <v>69.099999999999994</v>
      </c>
      <c r="P116" s="5">
        <f t="shared" si="16"/>
        <v>11.717791411042944</v>
      </c>
      <c r="Q116" s="3">
        <v>-42504.063000000002</v>
      </c>
      <c r="R116" s="3">
        <f>502112.561-68300</f>
        <v>433812.56099999999</v>
      </c>
      <c r="S116" s="3">
        <v>177571.486</v>
      </c>
      <c r="T116" s="3">
        <v>115995.664</v>
      </c>
      <c r="U116" s="3">
        <v>0</v>
      </c>
      <c r="V116" s="3">
        <f>+S116+R116</f>
        <v>611384.04700000002</v>
      </c>
      <c r="W116" s="3">
        <f>+V116+Q116</f>
        <v>568879.98400000005</v>
      </c>
      <c r="X116" s="3">
        <f>+(V116-(T116+U116))/D116</f>
        <v>1296.8282277486912</v>
      </c>
      <c r="Y116" s="3">
        <f>+(W116-(U116+T116))/D116</f>
        <v>1185.5610471204191</v>
      </c>
      <c r="Z116" s="3">
        <f>+R116/D116</f>
        <v>1135.6349764397905</v>
      </c>
    </row>
    <row r="117" spans="1:26">
      <c r="A117" t="s">
        <v>256</v>
      </c>
      <c r="B117" s="1" t="s">
        <v>143</v>
      </c>
      <c r="C117" s="2" t="s">
        <v>144</v>
      </c>
      <c r="D117">
        <v>281</v>
      </c>
      <c r="E117">
        <v>1</v>
      </c>
      <c r="F117">
        <v>0</v>
      </c>
      <c r="G117">
        <v>27.8</v>
      </c>
      <c r="H117">
        <v>3</v>
      </c>
      <c r="I117">
        <v>1</v>
      </c>
      <c r="J117">
        <v>32.799999999999997</v>
      </c>
      <c r="K117">
        <v>0</v>
      </c>
      <c r="L117">
        <v>32.799999999999997</v>
      </c>
      <c r="M117" s="4">
        <f t="shared" si="15"/>
        <v>1</v>
      </c>
      <c r="N117">
        <v>17.899999999999999</v>
      </c>
      <c r="O117">
        <v>50.699999999999996</v>
      </c>
      <c r="P117" s="5">
        <f t="shared" si="16"/>
        <v>9.1233766233766236</v>
      </c>
      <c r="Q117" s="3">
        <v>-8273.7729999999992</v>
      </c>
      <c r="R117" s="3">
        <v>368198.755</v>
      </c>
      <c r="S117" s="3">
        <v>90159.682000000001</v>
      </c>
      <c r="T117" s="3">
        <v>44123.063999999998</v>
      </c>
      <c r="U117" s="3">
        <v>5325.64</v>
      </c>
      <c r="V117" s="3">
        <v>458358.43699999998</v>
      </c>
      <c r="W117" s="3">
        <v>450084.66399999999</v>
      </c>
      <c r="X117" s="3">
        <f>+(V117-(T117+U117))/D117</f>
        <v>1455.1947793594306</v>
      </c>
      <c r="Y117" s="3">
        <f>+(W117-(U117+T117))/D117</f>
        <v>1425.7507473309606</v>
      </c>
      <c r="Z117" s="3">
        <f>+R117/D117</f>
        <v>1310.3158540925267</v>
      </c>
    </row>
    <row r="118" spans="1:26">
      <c r="A118" t="s">
        <v>252</v>
      </c>
      <c r="B118" s="1" t="s">
        <v>143</v>
      </c>
      <c r="C118" s="2" t="s">
        <v>145</v>
      </c>
      <c r="D118">
        <v>13</v>
      </c>
      <c r="E118">
        <v>0.9</v>
      </c>
      <c r="F118">
        <v>0</v>
      </c>
      <c r="G118">
        <v>2.1</v>
      </c>
      <c r="H118">
        <v>0</v>
      </c>
      <c r="I118">
        <v>0</v>
      </c>
      <c r="J118">
        <v>1.9</v>
      </c>
      <c r="K118">
        <v>1.1000000000000001</v>
      </c>
      <c r="L118">
        <v>3</v>
      </c>
      <c r="M118" s="4">
        <f t="shared" si="15"/>
        <v>0.6333333333333333</v>
      </c>
      <c r="N118">
        <v>0.6</v>
      </c>
      <c r="O118">
        <v>3.6</v>
      </c>
      <c r="P118" s="5">
        <f t="shared" si="16"/>
        <v>6.1904761904761898</v>
      </c>
      <c r="Q118" s="3">
        <v>-2302.7130000000002</v>
      </c>
      <c r="R118" s="3">
        <v>41516.343000000001</v>
      </c>
      <c r="S118" s="3">
        <v>12561.268</v>
      </c>
      <c r="T118" s="3">
        <v>4084.7640000000001</v>
      </c>
      <c r="U118" s="3">
        <v>2892.92</v>
      </c>
      <c r="V118" s="3">
        <v>54077.610999999997</v>
      </c>
      <c r="W118" s="3">
        <v>51774.898000000001</v>
      </c>
      <c r="X118" s="3">
        <f>+(V118-(T118+U118))/D118</f>
        <v>3623.0713076923075</v>
      </c>
      <c r="Y118" s="3">
        <f>+(W118-(U118+T118))/D118</f>
        <v>3445.9395384615386</v>
      </c>
      <c r="Z118" s="3">
        <f>+R118/D118</f>
        <v>3193.5648461538462</v>
      </c>
    </row>
    <row r="119" spans="1:26">
      <c r="A119" t="s">
        <v>253</v>
      </c>
      <c r="B119" s="1" t="s">
        <v>143</v>
      </c>
      <c r="C119" s="2" t="s">
        <v>146</v>
      </c>
      <c r="D119">
        <v>24</v>
      </c>
      <c r="E119">
        <v>0.8</v>
      </c>
      <c r="F119">
        <v>0</v>
      </c>
      <c r="G119">
        <v>5.2</v>
      </c>
      <c r="H119">
        <v>0</v>
      </c>
      <c r="I119">
        <v>0</v>
      </c>
      <c r="J119">
        <v>2.7</v>
      </c>
      <c r="K119">
        <v>3.3</v>
      </c>
      <c r="L119">
        <v>6</v>
      </c>
      <c r="M119" s="4">
        <f t="shared" si="15"/>
        <v>0.45</v>
      </c>
      <c r="N119">
        <v>4.5999999999999996</v>
      </c>
      <c r="O119">
        <v>10.6</v>
      </c>
      <c r="P119" s="5">
        <f t="shared" si="16"/>
        <v>4.615384615384615</v>
      </c>
      <c r="Q119" s="3">
        <v>-7855.402</v>
      </c>
      <c r="R119" s="3">
        <v>109641.56200000001</v>
      </c>
      <c r="S119" s="3">
        <v>41726.118999999999</v>
      </c>
      <c r="T119" s="3">
        <v>13363.896000000001</v>
      </c>
      <c r="U119" s="3">
        <v>16697.576000000001</v>
      </c>
      <c r="V119" s="3">
        <v>151367.68100000001</v>
      </c>
      <c r="W119" s="3">
        <v>143512.27900000001</v>
      </c>
      <c r="X119" s="3">
        <f>+(V119-(T119+U119))/D119</f>
        <v>5054.4253749999998</v>
      </c>
      <c r="Y119" s="3">
        <f>+(W119-(U119+T119))/D119</f>
        <v>4727.1169583333331</v>
      </c>
      <c r="Z119" s="3">
        <f>+R119/D119</f>
        <v>4568.3984166666669</v>
      </c>
    </row>
    <row r="120" spans="1:26">
      <c r="A120" t="s">
        <v>255</v>
      </c>
      <c r="B120" s="1" t="s">
        <v>147</v>
      </c>
      <c r="C120" s="2" t="s">
        <v>148</v>
      </c>
      <c r="D120">
        <v>198</v>
      </c>
      <c r="E120">
        <v>1</v>
      </c>
      <c r="F120">
        <v>1</v>
      </c>
      <c r="G120">
        <v>19.7</v>
      </c>
      <c r="H120">
        <v>2</v>
      </c>
      <c r="I120">
        <v>1.5</v>
      </c>
      <c r="J120">
        <v>24.4</v>
      </c>
      <c r="K120">
        <v>0.8</v>
      </c>
      <c r="L120">
        <v>25.2</v>
      </c>
      <c r="M120" s="4">
        <f t="shared" si="15"/>
        <v>0.96825396825396826</v>
      </c>
      <c r="N120">
        <v>17.2</v>
      </c>
      <c r="O120">
        <v>42.4</v>
      </c>
      <c r="P120" s="5">
        <f t="shared" si="16"/>
        <v>9.1244239631336406</v>
      </c>
      <c r="Q120" s="3">
        <v>-21874.696</v>
      </c>
      <c r="R120" s="3">
        <v>300874.59899999999</v>
      </c>
      <c r="S120" s="3">
        <v>168438.967</v>
      </c>
      <c r="T120" s="3">
        <v>99579.995999999999</v>
      </c>
      <c r="U120" s="3">
        <v>14073.814</v>
      </c>
      <c r="V120" s="3">
        <v>469313.56599999999</v>
      </c>
      <c r="W120" s="3">
        <v>447438.87</v>
      </c>
      <c r="X120" s="3">
        <f>+(V120-(T120+U120))/D120</f>
        <v>1796.2613939393939</v>
      </c>
      <c r="Y120" s="3">
        <f>+(W120-(U120+T120))/D120</f>
        <v>1685.7831313131312</v>
      </c>
      <c r="Z120" s="3">
        <f>+R120/D120</f>
        <v>1519.5686818181819</v>
      </c>
    </row>
    <row r="121" spans="1:26">
      <c r="A121" t="s">
        <v>253</v>
      </c>
      <c r="B121" s="1" t="s">
        <v>149</v>
      </c>
      <c r="C121" s="2" t="s">
        <v>150</v>
      </c>
      <c r="D121">
        <v>21</v>
      </c>
      <c r="E121">
        <v>1</v>
      </c>
      <c r="F121">
        <v>0</v>
      </c>
      <c r="G121">
        <v>1.5</v>
      </c>
      <c r="H121">
        <v>0</v>
      </c>
      <c r="I121">
        <v>0</v>
      </c>
      <c r="J121">
        <v>2.5</v>
      </c>
      <c r="K121">
        <v>0</v>
      </c>
      <c r="L121">
        <v>2.5</v>
      </c>
      <c r="M121" s="4">
        <f t="shared" si="15"/>
        <v>1</v>
      </c>
      <c r="N121">
        <v>1.8</v>
      </c>
      <c r="O121">
        <v>4.3</v>
      </c>
      <c r="P121" s="5">
        <f t="shared" si="16"/>
        <v>14</v>
      </c>
      <c r="Q121" s="3">
        <v>-4752</v>
      </c>
      <c r="R121" s="3">
        <v>35905</v>
      </c>
      <c r="S121" s="3">
        <v>24459.212</v>
      </c>
      <c r="T121" s="3">
        <v>14895</v>
      </c>
      <c r="U121" s="3">
        <v>5012.4669999999996</v>
      </c>
      <c r="V121" s="3">
        <v>60364.212</v>
      </c>
      <c r="W121" s="3">
        <v>55612.212</v>
      </c>
      <c r="X121" s="3">
        <f>+(V121-(T121+U121))/D121</f>
        <v>1926.5116666666665</v>
      </c>
      <c r="Y121" s="3">
        <f>+(W121-(U121+T121))/D121</f>
        <v>1700.2259523809521</v>
      </c>
      <c r="Z121" s="3">
        <f>+R121/D121</f>
        <v>1709.7619047619048</v>
      </c>
    </row>
    <row r="122" spans="1:26">
      <c r="A122" t="s">
        <v>256</v>
      </c>
      <c r="B122" s="1" t="s">
        <v>149</v>
      </c>
      <c r="C122" s="2" t="s">
        <v>151</v>
      </c>
      <c r="D122">
        <v>215</v>
      </c>
      <c r="E122">
        <v>0.9</v>
      </c>
      <c r="F122">
        <v>0</v>
      </c>
      <c r="G122">
        <v>21.9</v>
      </c>
      <c r="H122">
        <v>2</v>
      </c>
      <c r="I122">
        <v>1.5</v>
      </c>
      <c r="J122">
        <v>24.8</v>
      </c>
      <c r="K122">
        <v>1.5</v>
      </c>
      <c r="L122">
        <v>26.2</v>
      </c>
      <c r="M122" s="4">
        <f t="shared" si="15"/>
        <v>0.94656488549618323</v>
      </c>
      <c r="N122">
        <v>13.8</v>
      </c>
      <c r="O122">
        <v>40.1</v>
      </c>
      <c r="P122" s="5">
        <f t="shared" si="16"/>
        <v>8.99581589958159</v>
      </c>
      <c r="Q122" s="3">
        <v>-28028.567999999999</v>
      </c>
      <c r="R122" s="3">
        <v>314353.48800000001</v>
      </c>
      <c r="S122" s="3">
        <v>140612.79800000001</v>
      </c>
      <c r="T122" s="3">
        <v>66121.784</v>
      </c>
      <c r="U122" s="3">
        <v>19669.191999999999</v>
      </c>
      <c r="V122" s="3">
        <v>454966.28600000002</v>
      </c>
      <c r="W122" s="3">
        <v>426937.71799999999</v>
      </c>
      <c r="X122" s="3">
        <f>+(V122-(T122+U122))/D122</f>
        <v>1717.0944651162793</v>
      </c>
      <c r="Y122" s="3">
        <f>+(W122-(U122+T122))/D122</f>
        <v>1586.7290325581394</v>
      </c>
      <c r="Z122" s="3">
        <f>+R122/D122</f>
        <v>1462.109246511628</v>
      </c>
    </row>
    <row r="123" spans="1:26">
      <c r="A123" t="s">
        <v>255</v>
      </c>
      <c r="B123" s="1" t="s">
        <v>152</v>
      </c>
      <c r="C123" s="2" t="s">
        <v>153</v>
      </c>
      <c r="D123">
        <v>133</v>
      </c>
      <c r="E123">
        <v>0.8</v>
      </c>
      <c r="F123">
        <v>1</v>
      </c>
      <c r="G123">
        <v>16.2</v>
      </c>
      <c r="H123">
        <v>1</v>
      </c>
      <c r="I123">
        <v>2</v>
      </c>
      <c r="J123">
        <v>20.8</v>
      </c>
      <c r="K123">
        <v>0.2</v>
      </c>
      <c r="L123">
        <v>21</v>
      </c>
      <c r="M123" s="4">
        <f t="shared" si="15"/>
        <v>0.99047619047619051</v>
      </c>
      <c r="N123">
        <v>8.6999999999999993</v>
      </c>
      <c r="O123">
        <v>29.7</v>
      </c>
      <c r="P123" s="5">
        <f t="shared" si="16"/>
        <v>7.7325581395348841</v>
      </c>
      <c r="Q123" s="3">
        <v>-23770.081999999999</v>
      </c>
      <c r="R123" s="3">
        <v>250146.77799999999</v>
      </c>
      <c r="S123" s="3">
        <v>125298.014</v>
      </c>
      <c r="T123" s="3">
        <v>39948.372000000003</v>
      </c>
      <c r="U123" s="3">
        <v>35113.972999999998</v>
      </c>
      <c r="V123" s="3">
        <v>375444.79200000002</v>
      </c>
      <c r="W123" s="3">
        <v>351674.71</v>
      </c>
      <c r="X123" s="3">
        <f>+(V123-(T123+U123))/D123</f>
        <v>2258.5146390977447</v>
      </c>
      <c r="Y123" s="3">
        <f>+(W123-(U123+T123))/D123</f>
        <v>2079.7922180451128</v>
      </c>
      <c r="Z123" s="3">
        <f>+R123/D123</f>
        <v>1880.8028421052632</v>
      </c>
    </row>
    <row r="124" spans="1:26">
      <c r="A124" t="s">
        <v>254</v>
      </c>
      <c r="B124" s="1" t="s">
        <v>154</v>
      </c>
      <c r="C124" s="2" t="s">
        <v>155</v>
      </c>
      <c r="D124">
        <v>72</v>
      </c>
      <c r="E124">
        <v>1</v>
      </c>
      <c r="F124">
        <v>1</v>
      </c>
      <c r="G124">
        <v>7.3</v>
      </c>
      <c r="H124">
        <v>1</v>
      </c>
      <c r="I124">
        <v>0.8</v>
      </c>
      <c r="J124">
        <v>9.3000000000000007</v>
      </c>
      <c r="K124">
        <v>1.8</v>
      </c>
      <c r="L124">
        <v>11.1</v>
      </c>
      <c r="M124" s="4">
        <f t="shared" si="15"/>
        <v>0.83783783783783794</v>
      </c>
      <c r="N124">
        <v>5</v>
      </c>
      <c r="O124">
        <v>16.100000000000001</v>
      </c>
      <c r="P124" s="5">
        <f t="shared" si="16"/>
        <v>8.6746987951807224</v>
      </c>
      <c r="Q124" s="3">
        <v>-32658.526000000002</v>
      </c>
      <c r="R124" s="3">
        <v>135015.31099999999</v>
      </c>
      <c r="S124" s="3">
        <v>99241.926999999996</v>
      </c>
      <c r="T124" s="3">
        <v>37269.455999999998</v>
      </c>
      <c r="U124" s="3">
        <v>21190.017</v>
      </c>
      <c r="V124" s="3">
        <v>234257.23800000001</v>
      </c>
      <c r="W124" s="3">
        <v>201598.712</v>
      </c>
      <c r="X124" s="3">
        <f>+(V124-(T124+U124))/D124</f>
        <v>2441.6356250000003</v>
      </c>
      <c r="Y124" s="3">
        <f>+(W124-(U124+T124))/D124</f>
        <v>1988.044986111111</v>
      </c>
      <c r="Z124" s="3">
        <f>+R124/D124</f>
        <v>1875.2126527777775</v>
      </c>
    </row>
    <row r="125" spans="1:26">
      <c r="A125" t="s">
        <v>253</v>
      </c>
      <c r="B125" s="1" t="s">
        <v>156</v>
      </c>
      <c r="C125" s="2" t="s">
        <v>157</v>
      </c>
      <c r="D125">
        <v>48</v>
      </c>
      <c r="E125">
        <v>1</v>
      </c>
      <c r="F125">
        <v>0</v>
      </c>
      <c r="G125">
        <v>7.1</v>
      </c>
      <c r="H125">
        <v>0</v>
      </c>
      <c r="I125">
        <v>0</v>
      </c>
      <c r="J125">
        <v>8.1</v>
      </c>
      <c r="K125">
        <v>0</v>
      </c>
      <c r="L125">
        <v>8.1</v>
      </c>
      <c r="M125" s="4">
        <f t="shared" si="15"/>
        <v>1</v>
      </c>
      <c r="N125">
        <v>2.8</v>
      </c>
      <c r="O125">
        <v>10.899999999999999</v>
      </c>
      <c r="P125" s="5">
        <f t="shared" si="16"/>
        <v>6.7605633802816909</v>
      </c>
      <c r="Q125" s="3">
        <v>-119.68</v>
      </c>
      <c r="R125" s="3">
        <v>88619.831999999995</v>
      </c>
      <c r="S125" s="3">
        <v>60984.648000000001</v>
      </c>
      <c r="T125" s="3">
        <v>36139.951999999997</v>
      </c>
      <c r="U125" s="3">
        <v>4932.2790000000005</v>
      </c>
      <c r="V125" s="3">
        <v>149604.48000000001</v>
      </c>
      <c r="W125" s="3">
        <v>149484.79999999999</v>
      </c>
      <c r="X125" s="3">
        <f>+(V125-(T125+U125))/D125</f>
        <v>2261.0885208333334</v>
      </c>
      <c r="Y125" s="3">
        <f>+(W125-(U125+T125))/D125</f>
        <v>2258.5951874999996</v>
      </c>
      <c r="Z125" s="3">
        <f>+R125/D125</f>
        <v>1846.2465</v>
      </c>
    </row>
    <row r="126" spans="1:26">
      <c r="A126" t="s">
        <v>253</v>
      </c>
      <c r="B126" s="1" t="s">
        <v>158</v>
      </c>
      <c r="C126" s="2" t="s">
        <v>159</v>
      </c>
      <c r="D126">
        <v>47</v>
      </c>
      <c r="E126">
        <v>1</v>
      </c>
      <c r="F126">
        <v>0</v>
      </c>
      <c r="G126">
        <v>6</v>
      </c>
      <c r="H126">
        <v>1</v>
      </c>
      <c r="I126">
        <v>0</v>
      </c>
      <c r="J126">
        <v>7.6</v>
      </c>
      <c r="K126">
        <v>0.5</v>
      </c>
      <c r="L126">
        <v>8</v>
      </c>
      <c r="M126" s="4">
        <f t="shared" si="15"/>
        <v>0.95</v>
      </c>
      <c r="N126">
        <v>1.4</v>
      </c>
      <c r="O126">
        <v>9.5</v>
      </c>
      <c r="P126" s="5">
        <f t="shared" si="16"/>
        <v>6.7142857142857144</v>
      </c>
      <c r="Q126" s="3">
        <v>-3078.3359999999998</v>
      </c>
      <c r="R126" s="3">
        <v>84462.039000000004</v>
      </c>
      <c r="S126" s="3">
        <v>43200.540999999997</v>
      </c>
      <c r="T126" s="3">
        <v>21912</v>
      </c>
      <c r="U126" s="3">
        <v>3447.0650000000001</v>
      </c>
      <c r="V126" s="3">
        <v>127662.58</v>
      </c>
      <c r="W126" s="3">
        <v>124584.24400000001</v>
      </c>
      <c r="X126" s="3">
        <f>+(V126-(T126+U126))/D126</f>
        <v>2176.6705319148937</v>
      </c>
      <c r="Y126" s="3">
        <f>+(W126-(U126+T126))/D126</f>
        <v>2111.1740212765958</v>
      </c>
      <c r="Z126" s="3">
        <f>+R126/D126</f>
        <v>1797.0646595744681</v>
      </c>
    </row>
    <row r="127" spans="1:26">
      <c r="A127" t="s">
        <v>253</v>
      </c>
      <c r="B127" s="1" t="s">
        <v>160</v>
      </c>
      <c r="C127" s="2" t="s">
        <v>161</v>
      </c>
      <c r="D127">
        <v>33</v>
      </c>
      <c r="E127">
        <v>1</v>
      </c>
      <c r="F127">
        <v>0</v>
      </c>
      <c r="G127">
        <v>5</v>
      </c>
      <c r="H127">
        <v>0</v>
      </c>
      <c r="I127">
        <v>0</v>
      </c>
      <c r="J127">
        <v>6</v>
      </c>
      <c r="K127">
        <v>0</v>
      </c>
      <c r="L127">
        <v>6</v>
      </c>
      <c r="M127" s="4">
        <f t="shared" si="15"/>
        <v>1</v>
      </c>
      <c r="N127">
        <v>4.2</v>
      </c>
      <c r="O127">
        <v>10.199999999999999</v>
      </c>
      <c r="P127" s="5">
        <f t="shared" si="16"/>
        <v>6.6</v>
      </c>
      <c r="Q127" s="3">
        <v>-2493.2809999999999</v>
      </c>
      <c r="R127" s="3">
        <v>78450.001999999993</v>
      </c>
      <c r="S127" s="3">
        <v>27955.012999999999</v>
      </c>
      <c r="T127" s="3">
        <v>19160.562000000002</v>
      </c>
      <c r="U127" s="3">
        <v>0</v>
      </c>
      <c r="V127" s="3">
        <v>106405.015</v>
      </c>
      <c r="W127" s="3">
        <v>103911.734</v>
      </c>
      <c r="X127" s="3">
        <f>+(V127-(T127+U127))/D127</f>
        <v>2643.771303030303</v>
      </c>
      <c r="Y127" s="3">
        <f>+(W127-(U127+T127))/D127</f>
        <v>2568.217333333333</v>
      </c>
      <c r="Z127" s="3">
        <f>+R127/D127</f>
        <v>2377.2727878787878</v>
      </c>
    </row>
    <row r="128" spans="1:26">
      <c r="A128" t="s">
        <v>253</v>
      </c>
      <c r="B128" s="1" t="s">
        <v>162</v>
      </c>
      <c r="C128" s="2" t="s">
        <v>163</v>
      </c>
      <c r="D128">
        <v>39</v>
      </c>
      <c r="E128">
        <v>0.8</v>
      </c>
      <c r="F128">
        <v>0</v>
      </c>
      <c r="G128">
        <v>7.1</v>
      </c>
      <c r="H128">
        <v>0</v>
      </c>
      <c r="I128">
        <v>0.5</v>
      </c>
      <c r="J128">
        <v>7.4</v>
      </c>
      <c r="K128">
        <v>1</v>
      </c>
      <c r="L128">
        <v>8.4</v>
      </c>
      <c r="M128" s="4">
        <f t="shared" si="15"/>
        <v>0.88095238095238093</v>
      </c>
      <c r="N128">
        <v>6</v>
      </c>
      <c r="O128">
        <v>14.4</v>
      </c>
      <c r="P128" s="5">
        <f t="shared" si="16"/>
        <v>5.4929577464788739</v>
      </c>
      <c r="Q128" s="3">
        <v>-13285.405000000001</v>
      </c>
      <c r="R128" s="3">
        <v>125591.655</v>
      </c>
      <c r="S128" s="3">
        <v>64476.03</v>
      </c>
      <c r="T128" s="3">
        <v>20568.78</v>
      </c>
      <c r="U128" s="3">
        <v>27813.289000000001</v>
      </c>
      <c r="V128" s="3">
        <v>190067.685</v>
      </c>
      <c r="W128" s="3">
        <v>176782.28</v>
      </c>
      <c r="X128" s="3">
        <f>+(V128-(T128+U128))/D129</f>
        <v>2083.6119999999996</v>
      </c>
      <c r="Y128" s="3">
        <f>+(W128-(U128+T128))/D129</f>
        <v>1888.2383970588235</v>
      </c>
      <c r="Z128" s="3">
        <f>+R128/D129</f>
        <v>1846.9361029411764</v>
      </c>
    </row>
    <row r="129" spans="1:26">
      <c r="A129" t="s">
        <v>254</v>
      </c>
      <c r="B129" s="1" t="s">
        <v>162</v>
      </c>
      <c r="C129" s="2" t="s">
        <v>164</v>
      </c>
      <c r="D129">
        <v>68</v>
      </c>
      <c r="E129">
        <v>0.7</v>
      </c>
      <c r="F129">
        <v>0</v>
      </c>
      <c r="G129">
        <v>7</v>
      </c>
      <c r="H129">
        <v>2.9</v>
      </c>
      <c r="I129">
        <v>1</v>
      </c>
      <c r="J129">
        <v>11.3</v>
      </c>
      <c r="K129">
        <v>0.3</v>
      </c>
      <c r="L129">
        <v>11.6</v>
      </c>
      <c r="M129" s="4">
        <f t="shared" si="15"/>
        <v>0.97413793103448287</v>
      </c>
      <c r="N129">
        <v>10.1</v>
      </c>
      <c r="O129">
        <v>21.700000000000003</v>
      </c>
      <c r="P129" s="5">
        <f t="shared" si="16"/>
        <v>6.8686868686868685</v>
      </c>
      <c r="Q129" s="3">
        <v>-10641.646000000001</v>
      </c>
      <c r="R129" s="3">
        <v>156376.818</v>
      </c>
      <c r="S129" s="3">
        <v>77216.135999999999</v>
      </c>
      <c r="T129" s="3">
        <v>22361.88</v>
      </c>
      <c r="U129" s="3">
        <v>28170.811000000002</v>
      </c>
      <c r="V129" s="3">
        <v>233592.954</v>
      </c>
      <c r="W129" s="3">
        <v>222951.30799999999</v>
      </c>
      <c r="X129" s="3">
        <f>+(V129-(T129+U129))/D128</f>
        <v>4693.8528974358969</v>
      </c>
      <c r="Y129" s="3">
        <f>+(W129-(U129+T129))/D128</f>
        <v>4420.9901794871785</v>
      </c>
      <c r="Z129" s="3">
        <f>+R129/D128</f>
        <v>4009.6619999999998</v>
      </c>
    </row>
    <row r="130" spans="1:26">
      <c r="A130" t="s">
        <v>254</v>
      </c>
      <c r="B130" s="1" t="s">
        <v>165</v>
      </c>
      <c r="C130" s="2" t="s">
        <v>166</v>
      </c>
      <c r="D130">
        <v>68</v>
      </c>
      <c r="E130">
        <v>1</v>
      </c>
      <c r="F130">
        <v>0</v>
      </c>
      <c r="G130">
        <v>10.7</v>
      </c>
      <c r="H130">
        <v>0</v>
      </c>
      <c r="I130">
        <v>0</v>
      </c>
      <c r="J130">
        <v>6.8</v>
      </c>
      <c r="K130">
        <v>4.8</v>
      </c>
      <c r="L130">
        <v>11.7</v>
      </c>
      <c r="M130" s="4">
        <f t="shared" si="15"/>
        <v>0.58119658119658124</v>
      </c>
      <c r="N130">
        <v>5.8</v>
      </c>
      <c r="O130">
        <v>17.399999999999999</v>
      </c>
      <c r="P130" s="5">
        <f t="shared" si="16"/>
        <v>6.3551401869158886</v>
      </c>
      <c r="Q130" s="3">
        <v>-32140.221000000001</v>
      </c>
      <c r="R130" s="3">
        <v>117993.118</v>
      </c>
      <c r="S130" s="3">
        <v>45139.677000000003</v>
      </c>
      <c r="T130" s="3">
        <v>31013.359</v>
      </c>
      <c r="U130" s="3">
        <v>0</v>
      </c>
      <c r="V130" s="3">
        <v>163132.79500000001</v>
      </c>
      <c r="W130" s="3">
        <v>130992.57399999999</v>
      </c>
      <c r="X130" s="3">
        <f>+(V130-(T130+U130))/D130</f>
        <v>1942.9328823529413</v>
      </c>
      <c r="Y130" s="3">
        <f>+(W130-(U130+T130))/D130</f>
        <v>1470.2825735294118</v>
      </c>
      <c r="Z130" s="3">
        <f>+R130/D130</f>
        <v>1735.192911764706</v>
      </c>
    </row>
    <row r="131" spans="1:26">
      <c r="A131" t="s">
        <v>254</v>
      </c>
      <c r="B131" s="1" t="s">
        <v>167</v>
      </c>
      <c r="C131" s="2" t="s">
        <v>168</v>
      </c>
      <c r="D131">
        <v>65</v>
      </c>
      <c r="E131">
        <v>0.9</v>
      </c>
      <c r="F131">
        <v>1</v>
      </c>
      <c r="G131">
        <v>9.3000000000000007</v>
      </c>
      <c r="H131">
        <v>0</v>
      </c>
      <c r="I131">
        <v>0</v>
      </c>
      <c r="J131">
        <v>10.8</v>
      </c>
      <c r="K131">
        <v>0.5</v>
      </c>
      <c r="L131">
        <v>11.2</v>
      </c>
      <c r="M131" s="4">
        <f t="shared" si="15"/>
        <v>0.96428571428571441</v>
      </c>
      <c r="N131">
        <v>3.5</v>
      </c>
      <c r="O131">
        <v>14.8</v>
      </c>
      <c r="P131" s="5">
        <f t="shared" si="16"/>
        <v>6.9892473118279561</v>
      </c>
      <c r="Q131" s="3">
        <v>-12156.055</v>
      </c>
      <c r="R131" s="3">
        <v>125468.69100000001</v>
      </c>
      <c r="S131" s="3">
        <v>36049.631000000001</v>
      </c>
      <c r="T131" s="3">
        <v>16592</v>
      </c>
      <c r="U131" s="3">
        <v>0</v>
      </c>
      <c r="V131" s="3">
        <v>161518.32199999999</v>
      </c>
      <c r="W131" s="3">
        <v>149362.26699999999</v>
      </c>
      <c r="X131" s="3">
        <f>+(V131-(T131+U131))/D131</f>
        <v>2229.6357230769227</v>
      </c>
      <c r="Y131" s="3">
        <f>+(W131-(U131+T131))/D131</f>
        <v>2042.6194923076921</v>
      </c>
      <c r="Z131" s="3">
        <f>+R131/D131</f>
        <v>1930.287553846154</v>
      </c>
    </row>
    <row r="132" spans="1:26">
      <c r="A132" t="s">
        <v>254</v>
      </c>
      <c r="B132" s="1" t="s">
        <v>169</v>
      </c>
      <c r="C132" s="2" t="s">
        <v>170</v>
      </c>
      <c r="D132">
        <v>95</v>
      </c>
      <c r="E132">
        <v>1</v>
      </c>
      <c r="F132">
        <v>1</v>
      </c>
      <c r="G132">
        <v>8.9</v>
      </c>
      <c r="H132">
        <v>0</v>
      </c>
      <c r="I132">
        <v>1</v>
      </c>
      <c r="J132">
        <v>10.6</v>
      </c>
      <c r="K132">
        <v>1.4</v>
      </c>
      <c r="L132">
        <v>12</v>
      </c>
      <c r="M132" s="4">
        <f t="shared" si="15"/>
        <v>0.8833333333333333</v>
      </c>
      <c r="N132">
        <v>6.1</v>
      </c>
      <c r="O132">
        <v>18.100000000000001</v>
      </c>
      <c r="P132" s="5">
        <f t="shared" si="16"/>
        <v>10.674157303370785</v>
      </c>
      <c r="Q132" s="3">
        <v>-15349.645</v>
      </c>
      <c r="R132" s="3">
        <v>141859.25399999999</v>
      </c>
      <c r="S132" s="3">
        <v>128230.28599999999</v>
      </c>
      <c r="T132" s="3">
        <v>85071.263999999996</v>
      </c>
      <c r="U132" s="3">
        <v>0</v>
      </c>
      <c r="V132" s="3">
        <v>270089.53999999998</v>
      </c>
      <c r="W132" s="3">
        <v>254739.89499999999</v>
      </c>
      <c r="X132" s="3">
        <f>+(V132-(T132+U132))/D132</f>
        <v>1947.5607999999997</v>
      </c>
      <c r="Y132" s="3">
        <f>+(W132-(U132+T132))/D132</f>
        <v>1785.9855894736841</v>
      </c>
      <c r="Z132" s="3">
        <f>+R132/D132</f>
        <v>1493.2553052631577</v>
      </c>
    </row>
    <row r="133" spans="1:26">
      <c r="A133" t="s">
        <v>255</v>
      </c>
      <c r="B133" s="1" t="s">
        <v>169</v>
      </c>
      <c r="C133" s="2" t="s">
        <v>171</v>
      </c>
      <c r="D133">
        <v>179</v>
      </c>
      <c r="E133">
        <v>1.1000000000000001</v>
      </c>
      <c r="F133">
        <v>1.1000000000000001</v>
      </c>
      <c r="G133">
        <v>16.5</v>
      </c>
      <c r="H133">
        <v>1</v>
      </c>
      <c r="I133">
        <v>1</v>
      </c>
      <c r="J133">
        <v>15.6</v>
      </c>
      <c r="K133">
        <v>5.2</v>
      </c>
      <c r="L133">
        <v>20.7</v>
      </c>
      <c r="M133" s="4">
        <f t="shared" si="15"/>
        <v>0.75362318840579712</v>
      </c>
      <c r="N133">
        <v>9.6999999999999993</v>
      </c>
      <c r="O133">
        <v>30.5</v>
      </c>
      <c r="P133" s="5">
        <f t="shared" si="16"/>
        <v>10.228571428571428</v>
      </c>
      <c r="Q133" s="3">
        <v>-15347.754999999999</v>
      </c>
      <c r="R133" s="3">
        <v>206127.361</v>
      </c>
      <c r="S133" s="3">
        <v>136217.82999999999</v>
      </c>
      <c r="T133" s="3">
        <v>84118.308000000005</v>
      </c>
      <c r="U133" s="3">
        <v>0</v>
      </c>
      <c r="V133" s="3">
        <v>342345.19099999999</v>
      </c>
      <c r="W133" s="3">
        <v>326997.43599999999</v>
      </c>
      <c r="X133" s="3">
        <f>+(V133-(T133+U133))/D133</f>
        <v>1442.608284916201</v>
      </c>
      <c r="Y133" s="3">
        <f>+(W133-(U133+T133))/D133</f>
        <v>1356.8666368715083</v>
      </c>
      <c r="Z133" s="3">
        <f>+R133/D133</f>
        <v>1151.5495027932961</v>
      </c>
    </row>
    <row r="134" spans="1:26">
      <c r="A134" t="s">
        <v>255</v>
      </c>
      <c r="B134" s="1" t="s">
        <v>169</v>
      </c>
      <c r="C134" s="2" t="s">
        <v>172</v>
      </c>
      <c r="D134">
        <v>141</v>
      </c>
      <c r="E134">
        <v>1</v>
      </c>
      <c r="F134">
        <v>1</v>
      </c>
      <c r="G134">
        <v>15.2</v>
      </c>
      <c r="H134">
        <v>1</v>
      </c>
      <c r="I134">
        <v>1</v>
      </c>
      <c r="J134">
        <v>18.100000000000001</v>
      </c>
      <c r="K134">
        <v>1</v>
      </c>
      <c r="L134">
        <v>19.2</v>
      </c>
      <c r="M134" s="4">
        <f t="shared" si="15"/>
        <v>0.94270833333333348</v>
      </c>
      <c r="N134">
        <v>9.6999999999999993</v>
      </c>
      <c r="O134">
        <v>28.8</v>
      </c>
      <c r="P134" s="5">
        <f t="shared" si="16"/>
        <v>8.7037037037037042</v>
      </c>
      <c r="Q134" s="3">
        <v>-9017.9120000000003</v>
      </c>
      <c r="R134" s="3">
        <v>214684.91500000001</v>
      </c>
      <c r="S134" s="3">
        <v>113476.16800000001</v>
      </c>
      <c r="T134" s="3">
        <v>75271.584000000003</v>
      </c>
      <c r="U134" s="3">
        <v>0</v>
      </c>
      <c r="V134" s="3">
        <v>328161.08299999998</v>
      </c>
      <c r="W134" s="3">
        <v>319143.17099999997</v>
      </c>
      <c r="X134" s="3">
        <f>+(V134-(T134+U134))/D134</f>
        <v>1793.5425460992906</v>
      </c>
      <c r="Y134" s="3">
        <f>+(W134-(U134+T134))/D134</f>
        <v>1729.5857234042551</v>
      </c>
      <c r="Z134" s="3">
        <f>+R134/D134</f>
        <v>1522.5880496453901</v>
      </c>
    </row>
    <row r="135" spans="1:26">
      <c r="A135" t="s">
        <v>252</v>
      </c>
      <c r="B135" s="1" t="s">
        <v>169</v>
      </c>
      <c r="C135" s="2" t="s">
        <v>173</v>
      </c>
      <c r="D135">
        <v>18</v>
      </c>
      <c r="E135">
        <v>0.9</v>
      </c>
      <c r="F135">
        <v>0</v>
      </c>
      <c r="G135">
        <v>3.6</v>
      </c>
      <c r="H135">
        <v>0</v>
      </c>
      <c r="I135">
        <v>0</v>
      </c>
      <c r="J135">
        <v>3.5</v>
      </c>
      <c r="K135">
        <v>1</v>
      </c>
      <c r="L135">
        <v>4.5</v>
      </c>
      <c r="M135" s="4">
        <f t="shared" si="15"/>
        <v>0.77777777777777779</v>
      </c>
      <c r="N135">
        <v>1.6</v>
      </c>
      <c r="O135">
        <v>6.1</v>
      </c>
      <c r="P135" s="5">
        <f t="shared" si="16"/>
        <v>5</v>
      </c>
      <c r="Q135" s="3">
        <v>-4058.8270000000002</v>
      </c>
      <c r="R135" s="3">
        <v>48235.57</v>
      </c>
      <c r="S135" s="3">
        <v>36539.502999999997</v>
      </c>
      <c r="T135" s="3">
        <v>22493.508000000002</v>
      </c>
      <c r="U135" s="3">
        <v>0</v>
      </c>
      <c r="V135" s="3">
        <v>84775.073000000004</v>
      </c>
      <c r="W135" s="3">
        <v>80716.245999999999</v>
      </c>
      <c r="X135" s="3">
        <f>+(V135-(T135+U135))/D135</f>
        <v>3460.0869444444447</v>
      </c>
      <c r="Y135" s="3">
        <f>+(W135-(U135+T135))/D135</f>
        <v>3234.5965555555554</v>
      </c>
      <c r="Z135" s="3">
        <f>+R135/D135</f>
        <v>2679.7538888888889</v>
      </c>
    </row>
    <row r="136" spans="1:26">
      <c r="A136" t="s">
        <v>256</v>
      </c>
      <c r="B136" s="1" t="s">
        <v>169</v>
      </c>
      <c r="C136" s="2" t="s">
        <v>174</v>
      </c>
      <c r="D136">
        <v>207</v>
      </c>
      <c r="E136">
        <v>1</v>
      </c>
      <c r="F136">
        <v>0.5</v>
      </c>
      <c r="G136">
        <v>20.7</v>
      </c>
      <c r="H136">
        <v>1</v>
      </c>
      <c r="I136">
        <v>1</v>
      </c>
      <c r="J136">
        <v>22.2</v>
      </c>
      <c r="K136">
        <v>2</v>
      </c>
      <c r="L136">
        <v>24.2</v>
      </c>
      <c r="M136" s="4">
        <f t="shared" ref="M136:M162" si="17">+J136/L136</f>
        <v>0.91735537190082639</v>
      </c>
      <c r="N136">
        <v>5.8</v>
      </c>
      <c r="O136">
        <v>30</v>
      </c>
      <c r="P136" s="5">
        <f t="shared" ref="P136:P162" si="18">+D136/(G136+H136)</f>
        <v>9.5391705069124431</v>
      </c>
      <c r="Q136" s="3">
        <v>-34732.351999999999</v>
      </c>
      <c r="R136" s="3">
        <v>291168.05099999998</v>
      </c>
      <c r="S136" s="3">
        <v>143364.45600000001</v>
      </c>
      <c r="T136" s="3">
        <v>68570.820000000007</v>
      </c>
      <c r="U136" s="3">
        <v>0</v>
      </c>
      <c r="V136" s="3">
        <v>434532.50699999998</v>
      </c>
      <c r="W136" s="3">
        <v>399800.15500000003</v>
      </c>
      <c r="X136" s="3">
        <f>+(V136-(T136+U136))/D136</f>
        <v>1767.9308550724636</v>
      </c>
      <c r="Y136" s="3">
        <f>+(W136-(U136+T136))/D136</f>
        <v>1600.1417149758456</v>
      </c>
      <c r="Z136" s="3">
        <f>+R136/D136</f>
        <v>1406.6089420289854</v>
      </c>
    </row>
    <row r="137" spans="1:26">
      <c r="A137" t="s">
        <v>254</v>
      </c>
      <c r="B137" s="1" t="s">
        <v>175</v>
      </c>
      <c r="C137" s="2" t="s">
        <v>176</v>
      </c>
      <c r="D137">
        <v>88</v>
      </c>
      <c r="E137">
        <v>1</v>
      </c>
      <c r="F137">
        <v>1</v>
      </c>
      <c r="G137">
        <v>8.3000000000000007</v>
      </c>
      <c r="H137">
        <v>0</v>
      </c>
      <c r="I137">
        <v>1</v>
      </c>
      <c r="J137">
        <v>9.6</v>
      </c>
      <c r="K137">
        <v>1.7</v>
      </c>
      <c r="L137">
        <v>11.3</v>
      </c>
      <c r="M137" s="4">
        <f t="shared" si="17"/>
        <v>0.84955752212389368</v>
      </c>
      <c r="N137">
        <v>10</v>
      </c>
      <c r="O137">
        <v>21.299999999999997</v>
      </c>
      <c r="P137" s="5">
        <f t="shared" si="18"/>
        <v>10.602409638554215</v>
      </c>
      <c r="Q137" s="3">
        <v>-6688.9009999999998</v>
      </c>
      <c r="R137" s="3">
        <v>155350.986</v>
      </c>
      <c r="S137" s="3">
        <v>56496.273999999998</v>
      </c>
      <c r="T137" s="3">
        <v>12098.075999999999</v>
      </c>
      <c r="U137" s="3">
        <v>10893.522999999999</v>
      </c>
      <c r="V137" s="3">
        <v>211847.26</v>
      </c>
      <c r="W137" s="3">
        <v>205158.359</v>
      </c>
      <c r="X137" s="3">
        <f>+(V137-(T137+U137))/D137</f>
        <v>2146.0870568181822</v>
      </c>
      <c r="Y137" s="3">
        <f>+(W137-(U137+T137))/D137</f>
        <v>2070.0768181818185</v>
      </c>
      <c r="Z137" s="3">
        <f>+R137/D137</f>
        <v>1765.3521136363636</v>
      </c>
    </row>
    <row r="138" spans="1:26">
      <c r="A138" t="s">
        <v>252</v>
      </c>
      <c r="B138" s="1" t="s">
        <v>177</v>
      </c>
      <c r="C138" s="2" t="s">
        <v>178</v>
      </c>
      <c r="D138">
        <v>5</v>
      </c>
      <c r="E138">
        <v>0.8</v>
      </c>
      <c r="F138">
        <v>0</v>
      </c>
      <c r="G138">
        <v>1</v>
      </c>
      <c r="H138">
        <v>0</v>
      </c>
      <c r="I138">
        <v>0</v>
      </c>
      <c r="J138">
        <v>0.8</v>
      </c>
      <c r="K138">
        <v>1</v>
      </c>
      <c r="L138">
        <v>1.8</v>
      </c>
      <c r="M138" s="4">
        <f t="shared" si="17"/>
        <v>0.44444444444444448</v>
      </c>
      <c r="N138">
        <v>0.9</v>
      </c>
      <c r="O138">
        <v>2.7</v>
      </c>
      <c r="P138" s="5">
        <f t="shared" si="18"/>
        <v>5</v>
      </c>
      <c r="Q138" s="3">
        <v>-6249</v>
      </c>
      <c r="R138" s="3">
        <v>21565</v>
      </c>
      <c r="S138" s="3">
        <v>9375</v>
      </c>
      <c r="T138" s="3"/>
      <c r="U138" s="3"/>
      <c r="V138" s="3">
        <v>30940</v>
      </c>
      <c r="W138" s="3">
        <v>24691</v>
      </c>
      <c r="X138" s="3">
        <f>+(V138-(T138+U138))/D138</f>
        <v>6188</v>
      </c>
      <c r="Y138" s="3">
        <f>+(W138-(U138+T138))/D138</f>
        <v>4938.2</v>
      </c>
      <c r="Z138" s="3">
        <f>+R138/D138</f>
        <v>4313</v>
      </c>
    </row>
    <row r="139" spans="1:26">
      <c r="A139" t="s">
        <v>252</v>
      </c>
      <c r="B139" s="1" t="s">
        <v>179</v>
      </c>
      <c r="C139" s="2" t="s">
        <v>180</v>
      </c>
      <c r="D139">
        <v>16</v>
      </c>
      <c r="E139">
        <v>0.7</v>
      </c>
      <c r="F139">
        <v>0</v>
      </c>
      <c r="G139">
        <v>3.3</v>
      </c>
      <c r="H139">
        <v>0</v>
      </c>
      <c r="I139">
        <v>0</v>
      </c>
      <c r="J139">
        <v>1.7</v>
      </c>
      <c r="K139">
        <v>2.2999999999999998</v>
      </c>
      <c r="L139">
        <v>4</v>
      </c>
      <c r="M139" s="4">
        <f t="shared" si="17"/>
        <v>0.42499999999999999</v>
      </c>
      <c r="N139">
        <v>1.6</v>
      </c>
      <c r="O139">
        <v>5.6</v>
      </c>
      <c r="P139" s="5">
        <f t="shared" si="18"/>
        <v>4.8484848484848486</v>
      </c>
      <c r="Q139" s="3">
        <v>-1992.3130000000001</v>
      </c>
      <c r="R139" s="3">
        <v>37391.985999999997</v>
      </c>
      <c r="S139" s="3">
        <v>17897.12</v>
      </c>
      <c r="T139" s="3">
        <v>6732</v>
      </c>
      <c r="U139" s="3">
        <v>4169.7690000000002</v>
      </c>
      <c r="V139" s="3">
        <v>55289.106</v>
      </c>
      <c r="W139" s="3">
        <v>53296.792999999998</v>
      </c>
      <c r="X139" s="3">
        <f>+(V139-(T139+U139))/D139</f>
        <v>2774.2085625</v>
      </c>
      <c r="Y139" s="3">
        <f>+(W139-(U139+T139))/D139</f>
        <v>2649.6889999999999</v>
      </c>
      <c r="Z139" s="3">
        <f>+R139/D139</f>
        <v>2336.9991249999998</v>
      </c>
    </row>
    <row r="140" spans="1:26">
      <c r="A140" t="s">
        <v>254</v>
      </c>
      <c r="B140" s="1" t="s">
        <v>181</v>
      </c>
      <c r="C140" s="2" t="s">
        <v>182</v>
      </c>
      <c r="D140">
        <v>66</v>
      </c>
      <c r="E140">
        <v>0.7</v>
      </c>
      <c r="F140">
        <v>1</v>
      </c>
      <c r="G140">
        <v>7.6</v>
      </c>
      <c r="H140">
        <v>0</v>
      </c>
      <c r="I140">
        <v>1</v>
      </c>
      <c r="J140">
        <v>6.3</v>
      </c>
      <c r="K140">
        <v>4</v>
      </c>
      <c r="L140">
        <v>10.3</v>
      </c>
      <c r="M140" s="4">
        <f t="shared" si="17"/>
        <v>0.61165048543689315</v>
      </c>
      <c r="N140">
        <v>7.9</v>
      </c>
      <c r="O140">
        <v>18.200000000000003</v>
      </c>
      <c r="P140" s="5">
        <f t="shared" si="18"/>
        <v>8.6842105263157894</v>
      </c>
      <c r="Q140" s="3">
        <v>-7451.6379999999999</v>
      </c>
      <c r="R140" s="3">
        <v>112941.245</v>
      </c>
      <c r="S140" s="3">
        <v>44425.891000000003</v>
      </c>
      <c r="T140" s="3">
        <v>6641</v>
      </c>
      <c r="U140" s="3">
        <v>11361.584000000001</v>
      </c>
      <c r="V140" s="3">
        <v>157367.136</v>
      </c>
      <c r="W140" s="3">
        <v>149915.49799999999</v>
      </c>
      <c r="X140" s="3">
        <f>+(V140-(T140+U140))/D140</f>
        <v>2111.5841212121213</v>
      </c>
      <c r="Y140" s="3">
        <f>+(W140-(U140+T140))/D140</f>
        <v>1998.680515151515</v>
      </c>
      <c r="Z140" s="3">
        <f>+R140/D140</f>
        <v>1711.2309848484847</v>
      </c>
    </row>
    <row r="141" spans="1:26">
      <c r="A141" t="s">
        <v>253</v>
      </c>
      <c r="B141" s="1" t="s">
        <v>183</v>
      </c>
      <c r="C141" s="2" t="s">
        <v>184</v>
      </c>
      <c r="D141">
        <v>42</v>
      </c>
      <c r="E141">
        <v>0.7</v>
      </c>
      <c r="F141">
        <v>0</v>
      </c>
      <c r="G141">
        <v>7</v>
      </c>
      <c r="H141">
        <v>0.1</v>
      </c>
      <c r="I141">
        <v>0</v>
      </c>
      <c r="J141">
        <v>6.9</v>
      </c>
      <c r="K141">
        <v>0.9</v>
      </c>
      <c r="L141">
        <v>7.8</v>
      </c>
      <c r="M141" s="4">
        <f t="shared" si="17"/>
        <v>0.88461538461538469</v>
      </c>
      <c r="N141">
        <v>5.6</v>
      </c>
      <c r="O141">
        <v>13.4</v>
      </c>
      <c r="P141" s="5">
        <f t="shared" si="18"/>
        <v>5.915492957746479</v>
      </c>
      <c r="Q141" s="3">
        <v>-2994.1370000000002</v>
      </c>
      <c r="R141" s="3">
        <v>89020.838000000003</v>
      </c>
      <c r="S141" s="3">
        <v>53023.048999999999</v>
      </c>
      <c r="T141" s="3">
        <v>37244.635999999999</v>
      </c>
      <c r="U141" s="3">
        <v>598.899</v>
      </c>
      <c r="V141" s="3">
        <v>142043.88699999999</v>
      </c>
      <c r="W141" s="3">
        <v>139049.75</v>
      </c>
      <c r="X141" s="3">
        <f>+(V141-(T141+U141))/D141</f>
        <v>2480.9607619047615</v>
      </c>
      <c r="Y141" s="3">
        <f>+(W141-(U141+T141))/D141</f>
        <v>2409.6717857142858</v>
      </c>
      <c r="Z141" s="3">
        <f>+R141/D141</f>
        <v>2119.5437619047621</v>
      </c>
    </row>
    <row r="142" spans="1:26">
      <c r="A142" t="s">
        <v>255</v>
      </c>
      <c r="B142" s="1" t="s">
        <v>183</v>
      </c>
      <c r="C142" s="2" t="s">
        <v>185</v>
      </c>
      <c r="D142">
        <v>101</v>
      </c>
      <c r="E142">
        <v>1</v>
      </c>
      <c r="F142">
        <v>1</v>
      </c>
      <c r="G142">
        <v>10.5</v>
      </c>
      <c r="H142">
        <v>0.6</v>
      </c>
      <c r="I142">
        <v>0.5</v>
      </c>
      <c r="J142">
        <v>13</v>
      </c>
      <c r="K142">
        <v>0.6</v>
      </c>
      <c r="L142">
        <v>13.6</v>
      </c>
      <c r="M142" s="4">
        <f t="shared" si="17"/>
        <v>0.95588235294117652</v>
      </c>
      <c r="N142">
        <v>7.9</v>
      </c>
      <c r="O142">
        <v>21.5</v>
      </c>
      <c r="P142" s="5">
        <f t="shared" si="18"/>
        <v>9.0990990990990994</v>
      </c>
      <c r="Q142" s="3">
        <v>-5236.1040000000003</v>
      </c>
      <c r="R142" s="3">
        <v>163093</v>
      </c>
      <c r="S142" s="3">
        <v>56243.430999999997</v>
      </c>
      <c r="T142" s="3">
        <v>42677.616000000002</v>
      </c>
      <c r="U142" s="3">
        <v>354.07600000000002</v>
      </c>
      <c r="V142" s="3">
        <v>219336.43100000001</v>
      </c>
      <c r="W142" s="3">
        <v>214100.32699999999</v>
      </c>
      <c r="X142" s="3">
        <f>+(V142-(T142+U142))/D142</f>
        <v>1745.5914752475248</v>
      </c>
      <c r="Y142" s="3">
        <f>+(W142-(U142+T142))/D142</f>
        <v>1693.7488613861385</v>
      </c>
      <c r="Z142" s="3">
        <f>+R142/D142</f>
        <v>1614.7821782178219</v>
      </c>
    </row>
    <row r="143" spans="1:26">
      <c r="A143" t="s">
        <v>257</v>
      </c>
      <c r="B143" s="1" t="s">
        <v>183</v>
      </c>
      <c r="C143" s="2" t="s">
        <v>186</v>
      </c>
      <c r="D143">
        <v>349</v>
      </c>
      <c r="E143">
        <v>1</v>
      </c>
      <c r="F143">
        <v>1</v>
      </c>
      <c r="G143">
        <v>32.700000000000003</v>
      </c>
      <c r="H143">
        <v>1.5</v>
      </c>
      <c r="I143">
        <v>3.1</v>
      </c>
      <c r="J143">
        <v>36.1</v>
      </c>
      <c r="K143">
        <v>3.1</v>
      </c>
      <c r="L143">
        <v>39.299999999999997</v>
      </c>
      <c r="M143" s="4">
        <f t="shared" si="17"/>
        <v>0.9185750636132316</v>
      </c>
      <c r="N143">
        <v>16.8</v>
      </c>
      <c r="O143">
        <v>56</v>
      </c>
      <c r="P143" s="5">
        <f t="shared" si="18"/>
        <v>10.204678362573098</v>
      </c>
      <c r="Q143" s="3">
        <v>-18647.696</v>
      </c>
      <c r="R143" s="3">
        <v>431381.11900000001</v>
      </c>
      <c r="S143" s="3">
        <v>289505.90600000002</v>
      </c>
      <c r="T143" s="3">
        <v>237775.94899999999</v>
      </c>
      <c r="U143" s="3">
        <v>1146.825</v>
      </c>
      <c r="V143" s="3">
        <v>720887.02500000002</v>
      </c>
      <c r="W143" s="3">
        <v>702239.32900000003</v>
      </c>
      <c r="X143" s="3">
        <f>+(V143-(T143+U143))/D143</f>
        <v>1380.9863925501434</v>
      </c>
      <c r="Y143" s="3">
        <f>+(W143-(U143+T143))/D143</f>
        <v>1327.5545988538684</v>
      </c>
      <c r="Z143" s="3">
        <f>+R143/D143</f>
        <v>1236.0490515759313</v>
      </c>
    </row>
    <row r="144" spans="1:26">
      <c r="A144" t="s">
        <v>256</v>
      </c>
      <c r="B144" s="1" t="s">
        <v>187</v>
      </c>
      <c r="C144" s="2" t="s">
        <v>188</v>
      </c>
      <c r="D144">
        <v>252</v>
      </c>
      <c r="E144">
        <v>1</v>
      </c>
      <c r="F144">
        <v>2</v>
      </c>
      <c r="G144">
        <v>23.4</v>
      </c>
      <c r="H144">
        <v>0</v>
      </c>
      <c r="I144">
        <v>5</v>
      </c>
      <c r="J144">
        <v>22.8</v>
      </c>
      <c r="K144">
        <v>8.6</v>
      </c>
      <c r="L144">
        <v>31.4</v>
      </c>
      <c r="M144" s="4">
        <f t="shared" si="17"/>
        <v>0.72611464968152872</v>
      </c>
      <c r="N144">
        <v>17.100000000000001</v>
      </c>
      <c r="O144">
        <v>48.5</v>
      </c>
      <c r="P144" s="5">
        <f t="shared" si="18"/>
        <v>10.76923076923077</v>
      </c>
      <c r="Q144" s="3">
        <v>-647.79399999999998</v>
      </c>
      <c r="R144" s="3">
        <v>329783.65500000003</v>
      </c>
      <c r="S144" s="3">
        <v>70918.740000000005</v>
      </c>
      <c r="T144" s="3">
        <v>28680</v>
      </c>
      <c r="U144" s="3">
        <v>2583.9499999999998</v>
      </c>
      <c r="V144" s="3">
        <v>400702.39500000002</v>
      </c>
      <c r="W144" s="3">
        <v>400054.60100000002</v>
      </c>
      <c r="X144" s="3">
        <f>+(V144-(T144+U144))/D144</f>
        <v>1466.0255753968254</v>
      </c>
      <c r="Y144" s="3">
        <f>+(W144-(U144+T144))/D144</f>
        <v>1463.4549642857144</v>
      </c>
      <c r="Z144" s="3">
        <f>+R144/D144</f>
        <v>1308.6652976190478</v>
      </c>
    </row>
    <row r="145" spans="1:26">
      <c r="A145" t="s">
        <v>252</v>
      </c>
      <c r="B145" s="1" t="s">
        <v>187</v>
      </c>
      <c r="C145" s="2" t="s">
        <v>189</v>
      </c>
      <c r="D145">
        <v>11</v>
      </c>
      <c r="E145">
        <v>1</v>
      </c>
      <c r="F145">
        <v>0</v>
      </c>
      <c r="G145">
        <v>3.1</v>
      </c>
      <c r="H145">
        <v>0</v>
      </c>
      <c r="I145">
        <v>0</v>
      </c>
      <c r="J145">
        <v>4</v>
      </c>
      <c r="K145">
        <v>0.2</v>
      </c>
      <c r="L145">
        <v>4.0999999999999996</v>
      </c>
      <c r="M145" s="4">
        <f t="shared" si="17"/>
        <v>0.97560975609756106</v>
      </c>
      <c r="N145">
        <v>0</v>
      </c>
      <c r="O145">
        <v>4.2</v>
      </c>
      <c r="P145" s="5">
        <f t="shared" si="18"/>
        <v>3.5483870967741935</v>
      </c>
      <c r="Q145" s="3">
        <v>-302.58499999999998</v>
      </c>
      <c r="R145" s="3">
        <v>38103.771999999997</v>
      </c>
      <c r="S145" s="3">
        <v>7590.93</v>
      </c>
      <c r="T145" s="3">
        <v>2600.0039999999999</v>
      </c>
      <c r="U145" s="3">
        <v>0</v>
      </c>
      <c r="V145" s="3">
        <v>45694.701999999997</v>
      </c>
      <c r="W145" s="3">
        <v>45392.116999999998</v>
      </c>
      <c r="X145" s="3">
        <f>+(V145-(T145+U145))/D145</f>
        <v>3917.699818181818</v>
      </c>
      <c r="Y145" s="3">
        <f>+(W145-(U145+T145))/D145</f>
        <v>3890.1920909090909</v>
      </c>
      <c r="Z145" s="3">
        <f>+R145/D145</f>
        <v>3463.9792727272725</v>
      </c>
    </row>
    <row r="146" spans="1:26">
      <c r="A146" t="s">
        <v>259</v>
      </c>
      <c r="B146" s="1" t="s">
        <v>190</v>
      </c>
      <c r="C146" s="2" t="s">
        <v>191</v>
      </c>
      <c r="D146">
        <v>520</v>
      </c>
      <c r="E146">
        <v>1.7</v>
      </c>
      <c r="F146">
        <v>2</v>
      </c>
      <c r="G146">
        <v>43.5</v>
      </c>
      <c r="H146">
        <v>2.7</v>
      </c>
      <c r="I146">
        <v>7.1</v>
      </c>
      <c r="J146">
        <v>55</v>
      </c>
      <c r="K146">
        <v>2</v>
      </c>
      <c r="L146">
        <v>56.9</v>
      </c>
      <c r="M146" s="4">
        <f t="shared" si="17"/>
        <v>0.96660808435852374</v>
      </c>
      <c r="N146">
        <v>29.1</v>
      </c>
      <c r="O146">
        <v>86.1</v>
      </c>
      <c r="P146" s="5">
        <f t="shared" si="18"/>
        <v>11.255411255411255</v>
      </c>
      <c r="Q146" s="3">
        <v>-41637.758000000002</v>
      </c>
      <c r="R146" s="3">
        <v>690064.14500000002</v>
      </c>
      <c r="S146" s="3">
        <v>254200.62700000001</v>
      </c>
      <c r="T146" s="3">
        <v>168930</v>
      </c>
      <c r="U146" s="3">
        <v>0</v>
      </c>
      <c r="V146" s="3">
        <v>944264.772</v>
      </c>
      <c r="W146" s="3">
        <v>902627.01399999997</v>
      </c>
      <c r="X146" s="3">
        <f>+(V146-(T146+U146))/D146</f>
        <v>1491.0284076923076</v>
      </c>
      <c r="Y146" s="3">
        <f>+(W146-(U146+T146))/D146</f>
        <v>1410.955796153846</v>
      </c>
      <c r="Z146" s="3">
        <f>+R146/D146</f>
        <v>1327.0464326923077</v>
      </c>
    </row>
    <row r="147" spans="1:26">
      <c r="A147" t="s">
        <v>255</v>
      </c>
      <c r="B147" s="1" t="s">
        <v>192</v>
      </c>
      <c r="C147" s="2" t="s">
        <v>193</v>
      </c>
      <c r="D147">
        <v>127</v>
      </c>
      <c r="E147">
        <v>1</v>
      </c>
      <c r="F147">
        <v>1</v>
      </c>
      <c r="G147">
        <v>18.7</v>
      </c>
      <c r="H147">
        <v>2</v>
      </c>
      <c r="I147">
        <v>0</v>
      </c>
      <c r="J147">
        <v>21.3</v>
      </c>
      <c r="K147">
        <v>1.4</v>
      </c>
      <c r="L147">
        <v>22.7</v>
      </c>
      <c r="M147" s="4">
        <f t="shared" si="17"/>
        <v>0.93832599118942739</v>
      </c>
      <c r="N147">
        <v>16.7</v>
      </c>
      <c r="O147">
        <v>39.4</v>
      </c>
      <c r="P147" s="5">
        <f t="shared" si="18"/>
        <v>6.1352657004830924</v>
      </c>
      <c r="Q147" s="3">
        <v>-9462.8449999999993</v>
      </c>
      <c r="R147" s="3">
        <v>288562.60700000002</v>
      </c>
      <c r="S147" s="3">
        <v>150288.777</v>
      </c>
      <c r="T147" s="3">
        <v>66276.39</v>
      </c>
      <c r="U147" s="3">
        <v>11930.093999999999</v>
      </c>
      <c r="V147" s="3">
        <v>438851.38400000002</v>
      </c>
      <c r="W147" s="3">
        <v>429388.53899999999</v>
      </c>
      <c r="X147" s="3">
        <f>+(V147-(T147+U147))/D147</f>
        <v>2839.7236220472441</v>
      </c>
      <c r="Y147" s="3">
        <f>+(W147-(U147+T147))/D147</f>
        <v>2765.2130314960627</v>
      </c>
      <c r="Z147" s="3">
        <f>+R147/D147</f>
        <v>2272.1465118110236</v>
      </c>
    </row>
    <row r="148" spans="1:26">
      <c r="A148" t="s">
        <v>259</v>
      </c>
      <c r="B148" s="1" t="s">
        <v>192</v>
      </c>
      <c r="C148" s="2" t="s">
        <v>194</v>
      </c>
      <c r="D148">
        <v>662</v>
      </c>
      <c r="E148">
        <v>1</v>
      </c>
      <c r="F148">
        <v>1</v>
      </c>
      <c r="G148">
        <v>50.4</v>
      </c>
      <c r="H148">
        <v>4</v>
      </c>
      <c r="I148">
        <v>9.1</v>
      </c>
      <c r="J148">
        <v>63.5</v>
      </c>
      <c r="K148">
        <v>2</v>
      </c>
      <c r="L148">
        <v>65.5</v>
      </c>
      <c r="M148" s="4">
        <f t="shared" si="17"/>
        <v>0.96946564885496178</v>
      </c>
      <c r="N148">
        <v>35.200000000000003</v>
      </c>
      <c r="O148">
        <v>100.7</v>
      </c>
      <c r="P148" s="5">
        <f t="shared" si="18"/>
        <v>12.169117647058824</v>
      </c>
      <c r="Q148" s="3">
        <v>-41977.017</v>
      </c>
      <c r="R148" s="3">
        <v>769240.35</v>
      </c>
      <c r="S148" s="3">
        <v>349460.886</v>
      </c>
      <c r="T148" s="3">
        <v>155968.27799999999</v>
      </c>
      <c r="U148" s="3">
        <v>15455.072</v>
      </c>
      <c r="V148" s="3">
        <v>1118701.236</v>
      </c>
      <c r="W148" s="3">
        <v>1076724.219</v>
      </c>
      <c r="X148" s="3">
        <f>+(V148-(T148+U148))/D148</f>
        <v>1430.9333625377644</v>
      </c>
      <c r="Y148" s="3">
        <f>+(W148-(U148+T148))/D148</f>
        <v>1367.5239712990938</v>
      </c>
      <c r="Z148" s="3">
        <f>+R148/D148</f>
        <v>1161.9944864048339</v>
      </c>
    </row>
    <row r="149" spans="1:26">
      <c r="A149" t="s">
        <v>259</v>
      </c>
      <c r="B149" s="1" t="s">
        <v>192</v>
      </c>
      <c r="C149" s="2" t="s">
        <v>195</v>
      </c>
      <c r="D149">
        <v>575</v>
      </c>
      <c r="E149">
        <v>1</v>
      </c>
      <c r="F149">
        <v>1</v>
      </c>
      <c r="G149">
        <v>45.2</v>
      </c>
      <c r="H149">
        <v>3</v>
      </c>
      <c r="I149">
        <v>5.7</v>
      </c>
      <c r="J149">
        <v>51.1</v>
      </c>
      <c r="K149">
        <v>4.8</v>
      </c>
      <c r="L149">
        <v>55.9</v>
      </c>
      <c r="M149" s="4">
        <f t="shared" si="17"/>
        <v>0.91413237924865842</v>
      </c>
      <c r="N149">
        <v>29</v>
      </c>
      <c r="O149">
        <v>84.9</v>
      </c>
      <c r="P149" s="5">
        <f t="shared" si="18"/>
        <v>11.929460580912862</v>
      </c>
      <c r="Q149" s="3">
        <v>-49988.076000000001</v>
      </c>
      <c r="R149" s="3">
        <v>639984.38300000003</v>
      </c>
      <c r="S149" s="3">
        <v>259882.383</v>
      </c>
      <c r="T149" s="3">
        <v>107398.96799999999</v>
      </c>
      <c r="U149" s="3">
        <v>1959.9649999999999</v>
      </c>
      <c r="V149" s="3">
        <v>899866.76599999995</v>
      </c>
      <c r="W149" s="3">
        <v>849878.69</v>
      </c>
      <c r="X149" s="3">
        <f>+(V149-(T149+U149))/D149</f>
        <v>1374.7962313043479</v>
      </c>
      <c r="Y149" s="3">
        <f>+(W149-(U149+T149))/D149</f>
        <v>1287.8604469565216</v>
      </c>
      <c r="Z149" s="3">
        <f>+R149/D149</f>
        <v>1113.0163182608696</v>
      </c>
    </row>
    <row r="150" spans="1:26">
      <c r="A150" t="s">
        <v>254</v>
      </c>
      <c r="B150" s="1" t="s">
        <v>196</v>
      </c>
      <c r="C150" s="2" t="s">
        <v>197</v>
      </c>
      <c r="D150">
        <v>54</v>
      </c>
      <c r="E150">
        <v>1</v>
      </c>
      <c r="F150">
        <v>0</v>
      </c>
      <c r="G150">
        <v>6.9</v>
      </c>
      <c r="H150">
        <v>0</v>
      </c>
      <c r="I150">
        <v>1</v>
      </c>
      <c r="J150">
        <v>7.7</v>
      </c>
      <c r="K150">
        <v>1.2</v>
      </c>
      <c r="L150">
        <v>8.9</v>
      </c>
      <c r="M150" s="4">
        <f t="shared" si="17"/>
        <v>0.8651685393258427</v>
      </c>
      <c r="N150">
        <v>4.0999999999999996</v>
      </c>
      <c r="O150">
        <v>13</v>
      </c>
      <c r="P150" s="5">
        <f t="shared" si="18"/>
        <v>7.8260869565217384</v>
      </c>
      <c r="Q150" s="3">
        <v>-10038.790000000001</v>
      </c>
      <c r="R150" s="3">
        <v>104198.72100000001</v>
      </c>
      <c r="S150" s="3">
        <v>61487.493000000002</v>
      </c>
      <c r="T150" s="3">
        <v>18086.654999999999</v>
      </c>
      <c r="U150" s="3">
        <v>17806.606</v>
      </c>
      <c r="V150" s="3">
        <v>165686.21400000001</v>
      </c>
      <c r="W150" s="3">
        <v>155647.424</v>
      </c>
      <c r="X150" s="3">
        <f>+(V150-(T150+U150))/D150</f>
        <v>2403.5732037037037</v>
      </c>
      <c r="Y150" s="3">
        <f>+(W150-(U150+T150))/D150</f>
        <v>2217.6696851851852</v>
      </c>
      <c r="Z150" s="3">
        <f>+R150/D150</f>
        <v>1929.6059444444445</v>
      </c>
    </row>
    <row r="151" spans="1:26">
      <c r="A151" t="s">
        <v>253</v>
      </c>
      <c r="B151" s="1" t="s">
        <v>198</v>
      </c>
      <c r="C151" s="2" t="s">
        <v>199</v>
      </c>
      <c r="D151">
        <v>43</v>
      </c>
      <c r="E151">
        <v>1</v>
      </c>
      <c r="F151">
        <v>0</v>
      </c>
      <c r="G151">
        <v>6.9</v>
      </c>
      <c r="H151">
        <v>0</v>
      </c>
      <c r="I151">
        <v>0</v>
      </c>
      <c r="J151">
        <v>7.9</v>
      </c>
      <c r="K151">
        <v>0</v>
      </c>
      <c r="L151">
        <v>7.9</v>
      </c>
      <c r="M151" s="4">
        <f t="shared" si="17"/>
        <v>1</v>
      </c>
      <c r="N151">
        <v>3.6</v>
      </c>
      <c r="O151">
        <v>11.5</v>
      </c>
      <c r="P151" s="5">
        <f t="shared" si="18"/>
        <v>6.2318840579710137</v>
      </c>
      <c r="Q151" s="3">
        <v>-9025.4750000000004</v>
      </c>
      <c r="R151" s="3">
        <v>88516.566999999995</v>
      </c>
      <c r="S151" s="3">
        <v>77201.682000000001</v>
      </c>
      <c r="T151" s="3">
        <v>33103.584000000003</v>
      </c>
      <c r="U151" s="3">
        <v>22272.839</v>
      </c>
      <c r="V151" s="3">
        <v>165718.24900000001</v>
      </c>
      <c r="W151" s="3">
        <v>156692.774</v>
      </c>
      <c r="X151" s="3">
        <f>+(V151-(T151+U151))/D151</f>
        <v>2566.0889767441859</v>
      </c>
      <c r="Y151" s="3">
        <f>+(W151-(U151+T151))/D151</f>
        <v>2356.1942093023254</v>
      </c>
      <c r="Z151" s="3">
        <f>+R151/D151</f>
        <v>2058.5248139534883</v>
      </c>
    </row>
    <row r="152" spans="1:26">
      <c r="A152" t="s">
        <v>256</v>
      </c>
      <c r="B152" s="1" t="s">
        <v>200</v>
      </c>
      <c r="C152" s="2" t="s">
        <v>201</v>
      </c>
      <c r="D152">
        <v>225</v>
      </c>
      <c r="E152">
        <v>1</v>
      </c>
      <c r="F152">
        <v>1</v>
      </c>
      <c r="G152">
        <v>27.4</v>
      </c>
      <c r="H152">
        <v>1</v>
      </c>
      <c r="I152">
        <v>1.8</v>
      </c>
      <c r="J152">
        <v>30.7</v>
      </c>
      <c r="K152">
        <v>1.5</v>
      </c>
      <c r="L152">
        <v>32.200000000000003</v>
      </c>
      <c r="M152" s="4">
        <f t="shared" si="17"/>
        <v>0.95341614906832284</v>
      </c>
      <c r="N152">
        <v>18.399999999999999</v>
      </c>
      <c r="O152">
        <v>50.6</v>
      </c>
      <c r="P152" s="5">
        <f t="shared" si="18"/>
        <v>7.922535211267606</v>
      </c>
      <c r="Q152" s="3">
        <v>-26726.21</v>
      </c>
      <c r="R152" s="3">
        <v>355120.66200000001</v>
      </c>
      <c r="S152" s="3">
        <v>181753.967</v>
      </c>
      <c r="T152" s="3">
        <v>70574.724000000002</v>
      </c>
      <c r="U152" s="3">
        <v>49875.207999999999</v>
      </c>
      <c r="V152" s="3">
        <v>536874.62899999996</v>
      </c>
      <c r="W152" s="3">
        <v>510148.41899999999</v>
      </c>
      <c r="X152" s="3">
        <f>+(V152-(T152+U152))/D152</f>
        <v>1850.7764311111107</v>
      </c>
      <c r="Y152" s="3">
        <f>+(W152-(U152+T152))/D152</f>
        <v>1731.9932755555553</v>
      </c>
      <c r="Z152" s="3">
        <f>+R152/D152</f>
        <v>1578.3140533333333</v>
      </c>
    </row>
    <row r="153" spans="1:26">
      <c r="A153" t="s">
        <v>255</v>
      </c>
      <c r="B153" s="1" t="s">
        <v>202</v>
      </c>
      <c r="C153" s="2" t="s">
        <v>203</v>
      </c>
      <c r="D153">
        <v>130</v>
      </c>
      <c r="E153">
        <v>1</v>
      </c>
      <c r="F153">
        <v>1</v>
      </c>
      <c r="G153">
        <v>14.1</v>
      </c>
      <c r="H153">
        <v>0.9</v>
      </c>
      <c r="I153">
        <v>0</v>
      </c>
      <c r="J153">
        <v>14.8</v>
      </c>
      <c r="K153">
        <v>2.2999999999999998</v>
      </c>
      <c r="L153">
        <v>17</v>
      </c>
      <c r="M153" s="4">
        <f t="shared" si="17"/>
        <v>0.87058823529411766</v>
      </c>
      <c r="N153">
        <v>12.5</v>
      </c>
      <c r="O153">
        <v>29.6</v>
      </c>
      <c r="P153" s="5">
        <f t="shared" si="18"/>
        <v>8.6666666666666661</v>
      </c>
      <c r="Q153" s="3">
        <v>-12288.200999999999</v>
      </c>
      <c r="R153" s="3">
        <v>182724.573</v>
      </c>
      <c r="S153" s="3">
        <v>89281.61</v>
      </c>
      <c r="T153" s="3">
        <v>37585.972000000002</v>
      </c>
      <c r="U153" s="3">
        <v>0</v>
      </c>
      <c r="V153" s="3">
        <v>272006.18300000002</v>
      </c>
      <c r="W153" s="3">
        <v>259717.98199999999</v>
      </c>
      <c r="X153" s="3">
        <f>+(V153-(T153+U153))/D153</f>
        <v>1803.2323923076924</v>
      </c>
      <c r="Y153" s="3">
        <f>+(W153-(U153+T153))/D153</f>
        <v>1708.7077692307691</v>
      </c>
      <c r="Z153" s="3">
        <f>+R153/D153</f>
        <v>1405.5736384615384</v>
      </c>
    </row>
    <row r="154" spans="1:26">
      <c r="A154" t="s">
        <v>254</v>
      </c>
      <c r="B154" s="1" t="s">
        <v>202</v>
      </c>
      <c r="C154" s="2" t="s">
        <v>204</v>
      </c>
      <c r="D154">
        <v>76</v>
      </c>
      <c r="E154">
        <v>1</v>
      </c>
      <c r="F154">
        <v>1</v>
      </c>
      <c r="G154">
        <v>6.6</v>
      </c>
      <c r="H154">
        <v>0</v>
      </c>
      <c r="I154">
        <v>0</v>
      </c>
      <c r="J154">
        <v>8</v>
      </c>
      <c r="K154">
        <v>0.7</v>
      </c>
      <c r="L154">
        <v>8.6</v>
      </c>
      <c r="M154" s="4">
        <f t="shared" si="17"/>
        <v>0.93023255813953487</v>
      </c>
      <c r="N154">
        <v>5.4</v>
      </c>
      <c r="O154">
        <v>14.1</v>
      </c>
      <c r="P154" s="5">
        <f t="shared" si="18"/>
        <v>11.515151515151516</v>
      </c>
      <c r="Q154" s="3">
        <v>-48960.284</v>
      </c>
      <c r="R154" s="3">
        <v>107515.564</v>
      </c>
      <c r="S154" s="3">
        <v>78745.055999999997</v>
      </c>
      <c r="T154" s="3">
        <v>32073.143</v>
      </c>
      <c r="U154" s="3">
        <v>0</v>
      </c>
      <c r="V154" s="3">
        <v>186260.62</v>
      </c>
      <c r="W154" s="3">
        <v>137300.33600000001</v>
      </c>
      <c r="X154" s="3">
        <f>+(V154-(T154+U154))/D154</f>
        <v>2028.7825921052629</v>
      </c>
      <c r="Y154" s="3">
        <f>+(W154-(U154+T154))/D154</f>
        <v>1384.5683289473686</v>
      </c>
      <c r="Z154" s="3">
        <f>+R154/D154</f>
        <v>1414.6784736842105</v>
      </c>
    </row>
    <row r="155" spans="1:26">
      <c r="A155" t="s">
        <v>254</v>
      </c>
      <c r="B155" s="1" t="s">
        <v>205</v>
      </c>
      <c r="C155" s="2" t="s">
        <v>206</v>
      </c>
      <c r="D155">
        <v>99</v>
      </c>
      <c r="E155">
        <v>1</v>
      </c>
      <c r="F155">
        <v>1</v>
      </c>
      <c r="G155">
        <v>13</v>
      </c>
      <c r="H155">
        <v>1</v>
      </c>
      <c r="I155">
        <v>0</v>
      </c>
      <c r="J155">
        <v>16</v>
      </c>
      <c r="K155">
        <v>0</v>
      </c>
      <c r="L155">
        <v>16</v>
      </c>
      <c r="M155" s="4">
        <f t="shared" si="17"/>
        <v>1</v>
      </c>
      <c r="N155">
        <v>8.3000000000000007</v>
      </c>
      <c r="O155">
        <v>24.3</v>
      </c>
      <c r="P155" s="5">
        <f t="shared" si="18"/>
        <v>7.0714285714285712</v>
      </c>
      <c r="Q155" s="3">
        <v>-53314.167000000001</v>
      </c>
      <c r="R155" s="3">
        <v>181192.101</v>
      </c>
      <c r="S155" s="3">
        <v>85665.956999999995</v>
      </c>
      <c r="T155" s="3">
        <v>21448.879000000001</v>
      </c>
      <c r="U155" s="3">
        <v>16768.864000000001</v>
      </c>
      <c r="V155" s="3">
        <v>266858.05800000002</v>
      </c>
      <c r="W155" s="3">
        <v>213543.891</v>
      </c>
      <c r="X155" s="3">
        <f>+(V155-(T155+U155))/D155</f>
        <v>2309.4981313131311</v>
      </c>
      <c r="Y155" s="3">
        <f>+(W155-(U155+T155))/D155</f>
        <v>1770.9711919191918</v>
      </c>
      <c r="Z155" s="3">
        <f>+R155/D155</f>
        <v>1830.2232424242425</v>
      </c>
    </row>
    <row r="156" spans="1:26">
      <c r="A156" t="s">
        <v>257</v>
      </c>
      <c r="B156" s="1" t="s">
        <v>207</v>
      </c>
      <c r="C156" s="2" t="s">
        <v>208</v>
      </c>
      <c r="D156">
        <v>353</v>
      </c>
      <c r="E156">
        <v>1</v>
      </c>
      <c r="F156">
        <v>1</v>
      </c>
      <c r="G156">
        <v>28.8</v>
      </c>
      <c r="H156">
        <v>2</v>
      </c>
      <c r="I156">
        <v>5.5</v>
      </c>
      <c r="J156">
        <v>37.6</v>
      </c>
      <c r="K156">
        <v>0.7</v>
      </c>
      <c r="L156">
        <v>38.299999999999997</v>
      </c>
      <c r="M156" s="4">
        <f t="shared" si="17"/>
        <v>0.98172323759791136</v>
      </c>
      <c r="N156">
        <v>20.399999999999999</v>
      </c>
      <c r="O156">
        <v>58.7</v>
      </c>
      <c r="P156" s="5">
        <f t="shared" si="18"/>
        <v>11.461038961038961</v>
      </c>
      <c r="Q156" s="3">
        <v>-89778.448000000004</v>
      </c>
      <c r="R156" s="3">
        <v>482408.95199999999</v>
      </c>
      <c r="S156" s="3">
        <v>148789.253</v>
      </c>
      <c r="T156" s="3">
        <v>65977.600000000006</v>
      </c>
      <c r="U156" s="3">
        <v>0</v>
      </c>
      <c r="V156" s="3">
        <v>631198.20499999996</v>
      </c>
      <c r="W156" s="3">
        <v>541419.75699999998</v>
      </c>
      <c r="X156" s="3">
        <f>+(V156-(T156+U156))/D156</f>
        <v>1601.1915155807364</v>
      </c>
      <c r="Y156" s="3">
        <f>+(W156-(U156+T156))/D156</f>
        <v>1346.8616345609066</v>
      </c>
      <c r="Z156" s="3">
        <f>+R156/D156</f>
        <v>1366.5975977337109</v>
      </c>
    </row>
    <row r="157" spans="1:26">
      <c r="A157" t="s">
        <v>256</v>
      </c>
      <c r="B157" s="1" t="s">
        <v>209</v>
      </c>
      <c r="C157" s="2" t="s">
        <v>210</v>
      </c>
      <c r="D157">
        <v>225</v>
      </c>
      <c r="E157">
        <v>1</v>
      </c>
      <c r="F157">
        <v>1</v>
      </c>
      <c r="G157">
        <v>21</v>
      </c>
      <c r="H157">
        <v>1.5</v>
      </c>
      <c r="I157">
        <v>2.5</v>
      </c>
      <c r="J157">
        <v>26.5</v>
      </c>
      <c r="K157">
        <v>0.5</v>
      </c>
      <c r="L157">
        <v>27</v>
      </c>
      <c r="M157" s="4">
        <f t="shared" si="17"/>
        <v>0.98148148148148151</v>
      </c>
      <c r="N157">
        <v>17.3</v>
      </c>
      <c r="O157">
        <v>44.3</v>
      </c>
      <c r="P157" s="5">
        <f t="shared" si="18"/>
        <v>10</v>
      </c>
      <c r="Q157" s="3">
        <v>-24323.281999999999</v>
      </c>
      <c r="R157" s="3">
        <v>325184.315</v>
      </c>
      <c r="S157" s="3">
        <v>142238.55900000001</v>
      </c>
      <c r="T157" s="3">
        <v>65784.995999999999</v>
      </c>
      <c r="U157" s="3">
        <v>2728.2080000000001</v>
      </c>
      <c r="V157" s="3">
        <v>467422.87400000001</v>
      </c>
      <c r="W157" s="3">
        <v>443099.592</v>
      </c>
      <c r="X157" s="3">
        <f>+(V157-(T157+U157))/D157</f>
        <v>1772.9318666666668</v>
      </c>
      <c r="Y157" s="3">
        <f>+(W157-(U157+T157))/D157</f>
        <v>1664.8283911111112</v>
      </c>
      <c r="Z157" s="3">
        <f>+R157/D157</f>
        <v>1445.2636222222222</v>
      </c>
    </row>
    <row r="158" spans="1:26">
      <c r="A158" t="s">
        <v>253</v>
      </c>
      <c r="B158" s="1" t="s">
        <v>211</v>
      </c>
      <c r="C158" s="2" t="s">
        <v>212</v>
      </c>
      <c r="D158">
        <v>41</v>
      </c>
      <c r="E158">
        <v>0.8</v>
      </c>
      <c r="F158">
        <v>1</v>
      </c>
      <c r="G158">
        <v>7.1</v>
      </c>
      <c r="H158">
        <v>0</v>
      </c>
      <c r="I158">
        <v>1.3</v>
      </c>
      <c r="J158">
        <v>9.9</v>
      </c>
      <c r="K158">
        <v>0.3</v>
      </c>
      <c r="L158">
        <v>10.199999999999999</v>
      </c>
      <c r="M158" s="4">
        <f t="shared" si="17"/>
        <v>0.97058823529411775</v>
      </c>
      <c r="N158">
        <v>7.9</v>
      </c>
      <c r="O158">
        <v>18.100000000000001</v>
      </c>
      <c r="P158" s="5">
        <f t="shared" si="18"/>
        <v>5.774647887323944</v>
      </c>
      <c r="Q158" s="3">
        <v>-4277.7389999999996</v>
      </c>
      <c r="R158" s="3">
        <v>110131.454</v>
      </c>
      <c r="S158" s="3">
        <v>76593.535999999993</v>
      </c>
      <c r="T158" s="3">
        <v>18763.116000000002</v>
      </c>
      <c r="U158" s="3">
        <v>17535.805</v>
      </c>
      <c r="V158" s="3">
        <v>186724.99</v>
      </c>
      <c r="W158" s="3">
        <v>182447.25099999999</v>
      </c>
      <c r="X158" s="3">
        <f>+(V158-(T158+U158))/D158</f>
        <v>3668.9285121951216</v>
      </c>
      <c r="Y158" s="3">
        <f>+(W158-(U158+T158))/D158</f>
        <v>3564.593414634146</v>
      </c>
      <c r="Z158" s="3">
        <f>+R158/D158</f>
        <v>2686.1330243902439</v>
      </c>
    </row>
    <row r="159" spans="1:26">
      <c r="A159" t="s">
        <v>253</v>
      </c>
      <c r="B159" s="1" t="s">
        <v>213</v>
      </c>
      <c r="C159" s="2" t="s">
        <v>214</v>
      </c>
      <c r="D159">
        <v>47</v>
      </c>
      <c r="E159">
        <v>1</v>
      </c>
      <c r="F159">
        <v>0</v>
      </c>
      <c r="G159">
        <v>6.2</v>
      </c>
      <c r="H159">
        <v>0</v>
      </c>
      <c r="I159">
        <v>0</v>
      </c>
      <c r="J159">
        <v>6.4</v>
      </c>
      <c r="K159">
        <v>0.8</v>
      </c>
      <c r="L159">
        <v>7.2</v>
      </c>
      <c r="M159" s="4">
        <f t="shared" si="17"/>
        <v>0.88888888888888895</v>
      </c>
      <c r="N159">
        <v>2.7</v>
      </c>
      <c r="O159">
        <v>9.9</v>
      </c>
      <c r="P159" s="5">
        <f t="shared" si="18"/>
        <v>7.5806451612903221</v>
      </c>
      <c r="Q159" s="3">
        <v>-1562.575</v>
      </c>
      <c r="R159" s="3">
        <v>80684.672999999995</v>
      </c>
      <c r="S159" s="3">
        <v>106900.94</v>
      </c>
      <c r="T159" s="3">
        <v>19265.508000000002</v>
      </c>
      <c r="U159" s="3">
        <v>35021.059000000001</v>
      </c>
      <c r="V159" s="3">
        <v>187585.61300000001</v>
      </c>
      <c r="W159" s="3">
        <v>186023.038</v>
      </c>
      <c r="X159" s="3">
        <f>+(V159-(T159+U159))/D159</f>
        <v>2836.1499148936173</v>
      </c>
      <c r="Y159" s="3">
        <f>+(W159-(U159+T159))/D159</f>
        <v>2802.903638297872</v>
      </c>
      <c r="Z159" s="3">
        <f>+R159/D159</f>
        <v>1716.6951702127658</v>
      </c>
    </row>
    <row r="160" spans="1:26">
      <c r="A160" t="s">
        <v>254</v>
      </c>
      <c r="B160" s="1" t="s">
        <v>215</v>
      </c>
      <c r="C160" s="2" t="s">
        <v>216</v>
      </c>
      <c r="D160">
        <v>51</v>
      </c>
      <c r="E160">
        <v>0.9</v>
      </c>
      <c r="F160">
        <v>1</v>
      </c>
      <c r="G160">
        <v>5.8</v>
      </c>
      <c r="H160">
        <v>0</v>
      </c>
      <c r="I160">
        <v>0</v>
      </c>
      <c r="J160">
        <v>7.1</v>
      </c>
      <c r="K160">
        <v>0.6</v>
      </c>
      <c r="L160">
        <v>7.7</v>
      </c>
      <c r="M160" s="4">
        <f t="shared" si="17"/>
        <v>0.92207792207792205</v>
      </c>
      <c r="N160">
        <v>2</v>
      </c>
      <c r="O160">
        <v>9.6999999999999993</v>
      </c>
      <c r="P160" s="5">
        <f t="shared" si="18"/>
        <v>8.793103448275863</v>
      </c>
      <c r="Q160" s="3">
        <v>-4857.2160000000003</v>
      </c>
      <c r="R160" s="3">
        <v>82386.13</v>
      </c>
      <c r="S160" s="3">
        <v>66993.952999999994</v>
      </c>
      <c r="T160" s="3">
        <v>12719.208000000001</v>
      </c>
      <c r="U160" s="3">
        <v>15296.183999999999</v>
      </c>
      <c r="V160" s="3">
        <v>149380.08300000001</v>
      </c>
      <c r="W160" s="3">
        <v>144522.867</v>
      </c>
      <c r="X160" s="3">
        <f>+(V160-(T160+U160))/D160</f>
        <v>2379.6998235294122</v>
      </c>
      <c r="Y160" s="3">
        <f>+(W160-(U160+T160))/D160</f>
        <v>2284.4602941176472</v>
      </c>
      <c r="Z160" s="3">
        <f>+R160/D160</f>
        <v>1615.4143137254903</v>
      </c>
    </row>
    <row r="161" spans="1:26">
      <c r="A161" t="s">
        <v>254</v>
      </c>
      <c r="B161" s="1" t="s">
        <v>215</v>
      </c>
      <c r="C161" s="2" t="s">
        <v>217</v>
      </c>
      <c r="D161">
        <v>81</v>
      </c>
      <c r="E161">
        <v>0.9</v>
      </c>
      <c r="F161">
        <v>1</v>
      </c>
      <c r="G161">
        <v>8.4</v>
      </c>
      <c r="H161">
        <v>0</v>
      </c>
      <c r="I161">
        <v>1.1000000000000001</v>
      </c>
      <c r="J161">
        <v>11.4</v>
      </c>
      <c r="K161">
        <v>0</v>
      </c>
      <c r="L161">
        <v>11.4</v>
      </c>
      <c r="M161" s="4">
        <f t="shared" si="17"/>
        <v>1</v>
      </c>
      <c r="N161">
        <v>5.0999999999999996</v>
      </c>
      <c r="O161">
        <v>16.5</v>
      </c>
      <c r="P161" s="5">
        <f t="shared" si="18"/>
        <v>9.6428571428571423</v>
      </c>
      <c r="Q161" s="3">
        <v>-8816.4259999999995</v>
      </c>
      <c r="R161" s="3">
        <v>131633.14300000001</v>
      </c>
      <c r="S161" s="3">
        <v>92076.331999999995</v>
      </c>
      <c r="T161" s="3">
        <v>27165.072</v>
      </c>
      <c r="U161" s="3">
        <v>19315.635999999999</v>
      </c>
      <c r="V161" s="3">
        <v>223709.47500000001</v>
      </c>
      <c r="W161" s="3">
        <v>214893.049</v>
      </c>
      <c r="X161" s="3">
        <f>+(V161-(T161+U161))/D161</f>
        <v>2188.0094691358022</v>
      </c>
      <c r="Y161" s="3">
        <f>+(W161-(U161+T161))/D161</f>
        <v>2079.1647037037037</v>
      </c>
      <c r="Z161" s="3">
        <f>+R161/D161</f>
        <v>1625.1005308641977</v>
      </c>
    </row>
    <row r="162" spans="1:26">
      <c r="A162" t="s">
        <v>255</v>
      </c>
      <c r="B162" s="1" t="s">
        <v>218</v>
      </c>
      <c r="C162" s="2" t="s">
        <v>219</v>
      </c>
      <c r="D162">
        <v>107</v>
      </c>
      <c r="E162">
        <v>1</v>
      </c>
      <c r="F162">
        <v>0</v>
      </c>
      <c r="G162">
        <v>11</v>
      </c>
      <c r="H162">
        <v>0.8</v>
      </c>
      <c r="I162">
        <v>1.2</v>
      </c>
      <c r="J162">
        <v>8.5</v>
      </c>
      <c r="K162">
        <v>5.5</v>
      </c>
      <c r="L162">
        <v>13.9</v>
      </c>
      <c r="M162" s="4">
        <f t="shared" si="17"/>
        <v>0.61151079136690645</v>
      </c>
      <c r="N162">
        <v>10.1</v>
      </c>
      <c r="O162">
        <v>24.1</v>
      </c>
      <c r="P162" s="5">
        <f t="shared" si="18"/>
        <v>9.0677966101694913</v>
      </c>
      <c r="Q162" s="3">
        <v>-26667.896000000001</v>
      </c>
      <c r="R162" s="3">
        <v>190559.63</v>
      </c>
      <c r="S162" s="3">
        <v>99104.876999999993</v>
      </c>
      <c r="T162" s="3">
        <v>34551.760000000002</v>
      </c>
      <c r="U162" s="3">
        <v>37375.591</v>
      </c>
      <c r="V162" s="3">
        <v>289664.50699999998</v>
      </c>
      <c r="W162" s="3">
        <v>262996.61099999998</v>
      </c>
      <c r="X162" s="3">
        <f>+(V162-(T162+U162))/D162</f>
        <v>2034.9266915887849</v>
      </c>
      <c r="Y162" s="3">
        <f>+(W162-(U162+T162))/D162</f>
        <v>1785.6940186915886</v>
      </c>
      <c r="Z162" s="3">
        <f>+R162/D162</f>
        <v>1780.931121495327</v>
      </c>
    </row>
    <row r="163" spans="1:26">
      <c r="C163" s="1" t="s">
        <v>220</v>
      </c>
      <c r="D163">
        <v>43990</v>
      </c>
      <c r="E163">
        <v>154</v>
      </c>
      <c r="F163">
        <v>132.89999999999998</v>
      </c>
      <c r="G163">
        <v>3599.1999999999985</v>
      </c>
      <c r="H163">
        <v>278.40000000000009</v>
      </c>
      <c r="I163">
        <v>417.7000000000001</v>
      </c>
      <c r="J163">
        <v>4232.4999999999982</v>
      </c>
      <c r="K163">
        <v>348.2</v>
      </c>
      <c r="L163">
        <v>4581.3999999999969</v>
      </c>
      <c r="M163" s="4">
        <f t="shared" ref="M163" si="19">+J163/L163</f>
        <v>0.92384423975204111</v>
      </c>
      <c r="N163">
        <v>2258.099999999999</v>
      </c>
      <c r="O163">
        <v>6838.8</v>
      </c>
      <c r="P163" s="5">
        <f t="shared" ref="P163" si="20">+D163/(G163+H163)</f>
        <v>11.344646172890451</v>
      </c>
      <c r="Q163" s="3">
        <v>-4090928.5360000003</v>
      </c>
      <c r="R163" s="3">
        <v>53517887.434599981</v>
      </c>
      <c r="S163" s="3">
        <v>25175567.629000004</v>
      </c>
      <c r="T163" s="3">
        <v>14903711.150000002</v>
      </c>
      <c r="U163" s="3">
        <v>935752.66099999985</v>
      </c>
      <c r="V163" s="3">
        <v>78850691.676600009</v>
      </c>
      <c r="W163" s="3">
        <v>74759763.140599951</v>
      </c>
      <c r="X163" s="3">
        <f>+(V163-(T163+U163))/D163</f>
        <v>1432.398905787679</v>
      </c>
      <c r="Y163" s="3">
        <f>+(W163-(U163+T163))/D163</f>
        <v>1339.4021216094554</v>
      </c>
      <c r="Z163" s="3">
        <f>+R163/D163</f>
        <v>1216.5921217231185</v>
      </c>
    </row>
  </sheetData>
  <sheetProtection sort="0" autoFilter="0" pivotTables="0"/>
  <sortState xmlns:xlrd2="http://schemas.microsoft.com/office/spreadsheetml/2017/richdata2" ref="A8:Z162">
    <sortCondition ref="B8:B162"/>
    <sortCondition ref="C8:C162"/>
  </sortState>
  <pageMargins left="0.7" right="0.7" top="0.75" bottom="0.75" header="0.3" footer="0.3"/>
  <pageSetup paperSize="30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1BBF9-214C-4C60-BC60-F9EBCBA801BB}">
  <dimension ref="A1:Z172"/>
  <sheetViews>
    <sheetView topLeftCell="A139" workbookViewId="0">
      <selection activeCell="A76" sqref="A76"/>
    </sheetView>
  </sheetViews>
  <sheetFormatPr defaultRowHeight="15"/>
  <cols>
    <col min="1" max="1" width="9.85546875" customWidth="1"/>
    <col min="2" max="2" width="25.28515625" customWidth="1"/>
    <col min="3" max="3" width="34.140625" customWidth="1"/>
    <col min="5" max="6" width="11.140625" customWidth="1"/>
    <col min="13" max="13" width="11.140625" customWidth="1"/>
    <col min="15" max="15" width="9.85546875" customWidth="1"/>
    <col min="17" max="17" width="9.85546875" bestFit="1" customWidth="1"/>
    <col min="18" max="18" width="13.85546875" customWidth="1"/>
    <col min="19" max="19" width="16.42578125" customWidth="1"/>
    <col min="20" max="20" width="13.42578125" customWidth="1"/>
    <col min="21" max="21" width="12.42578125" customWidth="1"/>
    <col min="22" max="23" width="10.140625" bestFit="1" customWidth="1"/>
    <col min="24" max="24" width="16.85546875" customWidth="1"/>
    <col min="25" max="25" width="17.140625" customWidth="1"/>
    <col min="26" max="26" width="15.42578125" customWidth="1"/>
  </cols>
  <sheetData>
    <row r="1" spans="1:26">
      <c r="A1" s="6" t="s">
        <v>243</v>
      </c>
      <c r="B1" s="8"/>
      <c r="C1" s="6"/>
      <c r="D1" s="6"/>
      <c r="E1" s="6"/>
      <c r="F1" s="6" t="s">
        <v>247</v>
      </c>
      <c r="G1" s="6"/>
      <c r="H1" s="6" t="s">
        <v>244</v>
      </c>
      <c r="I1" s="6"/>
      <c r="J1" s="6"/>
      <c r="K1" s="6" t="s">
        <v>245</v>
      </c>
      <c r="L1" s="6"/>
      <c r="M1" s="6"/>
      <c r="O1" s="6"/>
      <c r="P1" s="6" t="s">
        <v>246</v>
      </c>
      <c r="Q1" s="6"/>
      <c r="T1" s="7"/>
      <c r="U1" s="7"/>
    </row>
    <row r="7" spans="1:26" s="10" customFormat="1" ht="69.95" customHeight="1">
      <c r="A7" s="9" t="s">
        <v>221</v>
      </c>
      <c r="B7" s="43" t="s">
        <v>222</v>
      </c>
      <c r="C7" s="9" t="s">
        <v>250</v>
      </c>
      <c r="D7" s="43" t="s">
        <v>223</v>
      </c>
      <c r="E7" s="9" t="s">
        <v>228</v>
      </c>
      <c r="F7" s="43" t="s">
        <v>229</v>
      </c>
      <c r="G7" s="9" t="s">
        <v>230</v>
      </c>
      <c r="H7" s="43" t="s">
        <v>269</v>
      </c>
      <c r="I7" s="9" t="s">
        <v>234</v>
      </c>
      <c r="J7" s="43" t="s">
        <v>224</v>
      </c>
      <c r="K7" s="9" t="s">
        <v>225</v>
      </c>
      <c r="L7" s="43" t="s">
        <v>232</v>
      </c>
      <c r="M7" s="9" t="s">
        <v>270</v>
      </c>
      <c r="N7" s="43" t="s">
        <v>271</v>
      </c>
      <c r="O7" s="9" t="s">
        <v>227</v>
      </c>
      <c r="P7" s="43" t="s">
        <v>242</v>
      </c>
      <c r="Q7" s="9" t="s">
        <v>233</v>
      </c>
      <c r="R7" s="43" t="s">
        <v>235</v>
      </c>
      <c r="S7" s="9" t="s">
        <v>236</v>
      </c>
      <c r="T7" s="43" t="s">
        <v>237</v>
      </c>
      <c r="U7" s="9" t="s">
        <v>238</v>
      </c>
      <c r="V7" s="43" t="s">
        <v>239</v>
      </c>
      <c r="W7" s="9" t="s">
        <v>240</v>
      </c>
      <c r="X7" s="12" t="s">
        <v>248</v>
      </c>
      <c r="Y7" s="11" t="s">
        <v>249</v>
      </c>
      <c r="Z7" s="98" t="s">
        <v>251</v>
      </c>
    </row>
    <row r="8" spans="1:26">
      <c r="A8" s="40" t="s">
        <v>252</v>
      </c>
      <c r="B8" s="25" t="s">
        <v>115</v>
      </c>
      <c r="C8" s="44" t="s">
        <v>116</v>
      </c>
      <c r="D8" s="26">
        <v>2</v>
      </c>
      <c r="E8" s="40">
        <v>1</v>
      </c>
      <c r="F8" s="26">
        <v>0</v>
      </c>
      <c r="G8" s="40">
        <v>1</v>
      </c>
      <c r="H8" s="26">
        <v>0</v>
      </c>
      <c r="I8" s="40">
        <v>0</v>
      </c>
      <c r="J8" s="26">
        <v>1</v>
      </c>
      <c r="K8" s="40">
        <v>1</v>
      </c>
      <c r="L8" s="26">
        <v>2</v>
      </c>
      <c r="M8" s="60">
        <f t="shared" ref="M8:M39" si="0">+J8/L8</f>
        <v>0.5</v>
      </c>
      <c r="N8" s="26">
        <v>0.5</v>
      </c>
      <c r="O8" s="40">
        <v>2.5</v>
      </c>
      <c r="P8" s="27">
        <f t="shared" ref="P8:P18" si="1">+D8/(G8+H8)</f>
        <v>2</v>
      </c>
      <c r="Q8" s="74">
        <v>-232</v>
      </c>
      <c r="R8" s="28">
        <v>24003</v>
      </c>
      <c r="S8" s="74">
        <v>8706</v>
      </c>
      <c r="T8" s="28"/>
      <c r="U8" s="74"/>
      <c r="V8" s="28">
        <v>32709</v>
      </c>
      <c r="W8" s="74">
        <v>32477</v>
      </c>
      <c r="X8" s="28">
        <f t="shared" ref="X8:X39" si="2">+(V8-(T8+U8))/D8</f>
        <v>16354.5</v>
      </c>
      <c r="Y8" s="74">
        <f t="shared" ref="Y8:Y39" si="3">+(W8-(U8+T8))/D8</f>
        <v>16238.5</v>
      </c>
      <c r="Z8" s="29">
        <f t="shared" ref="Z8:Z39" si="4">+R8/D8</f>
        <v>12001.5</v>
      </c>
    </row>
    <row r="9" spans="1:26">
      <c r="A9" s="41" t="s">
        <v>252</v>
      </c>
      <c r="B9" s="31" t="s">
        <v>133</v>
      </c>
      <c r="C9" s="45" t="s">
        <v>137</v>
      </c>
      <c r="D9" s="23">
        <v>4</v>
      </c>
      <c r="E9" s="41">
        <v>1</v>
      </c>
      <c r="F9" s="23">
        <v>0</v>
      </c>
      <c r="G9" s="41">
        <v>1.3</v>
      </c>
      <c r="H9" s="23">
        <v>0</v>
      </c>
      <c r="I9" s="41">
        <v>0</v>
      </c>
      <c r="J9" s="23">
        <v>2.1</v>
      </c>
      <c r="K9" s="41">
        <v>0.2</v>
      </c>
      <c r="L9" s="23">
        <v>2.2999999999999998</v>
      </c>
      <c r="M9" s="61">
        <f t="shared" si="0"/>
        <v>0.91304347826086962</v>
      </c>
      <c r="N9" s="23">
        <v>0</v>
      </c>
      <c r="O9" s="41">
        <v>2.3000000000000003</v>
      </c>
      <c r="P9" s="32">
        <f t="shared" si="1"/>
        <v>3.0769230769230766</v>
      </c>
      <c r="Q9" s="75">
        <v>-9.8949999999999996</v>
      </c>
      <c r="R9" s="33">
        <v>23105.625</v>
      </c>
      <c r="S9" s="75">
        <v>13978.723</v>
      </c>
      <c r="T9" s="33">
        <v>8340.9459999999999</v>
      </c>
      <c r="U9" s="75">
        <v>0</v>
      </c>
      <c r="V9" s="33">
        <v>37084.347999999998</v>
      </c>
      <c r="W9" s="75">
        <v>37074.453000000001</v>
      </c>
      <c r="X9" s="33">
        <f t="shared" si="2"/>
        <v>7185.8504999999996</v>
      </c>
      <c r="Y9" s="75">
        <f t="shared" si="3"/>
        <v>7183.3767500000004</v>
      </c>
      <c r="Z9" s="34">
        <f t="shared" si="4"/>
        <v>5776.40625</v>
      </c>
    </row>
    <row r="10" spans="1:26">
      <c r="A10" s="40" t="s">
        <v>252</v>
      </c>
      <c r="B10" s="25" t="s">
        <v>177</v>
      </c>
      <c r="C10" s="44" t="s">
        <v>178</v>
      </c>
      <c r="D10" s="26">
        <v>5</v>
      </c>
      <c r="E10" s="40">
        <v>0.8</v>
      </c>
      <c r="F10" s="26">
        <v>0</v>
      </c>
      <c r="G10" s="40">
        <v>1</v>
      </c>
      <c r="H10" s="26">
        <v>0</v>
      </c>
      <c r="I10" s="40">
        <v>0</v>
      </c>
      <c r="J10" s="26">
        <v>0.8</v>
      </c>
      <c r="K10" s="40">
        <v>1</v>
      </c>
      <c r="L10" s="26">
        <v>1.8</v>
      </c>
      <c r="M10" s="60">
        <f t="shared" si="0"/>
        <v>0.44444444444444448</v>
      </c>
      <c r="N10" s="26">
        <v>0.9</v>
      </c>
      <c r="O10" s="40">
        <v>2.7</v>
      </c>
      <c r="P10" s="27">
        <f t="shared" si="1"/>
        <v>5</v>
      </c>
      <c r="Q10" s="74">
        <v>-6249</v>
      </c>
      <c r="R10" s="28">
        <v>21565</v>
      </c>
      <c r="S10" s="74">
        <v>9375</v>
      </c>
      <c r="T10" s="28"/>
      <c r="U10" s="74"/>
      <c r="V10" s="28">
        <v>30940</v>
      </c>
      <c r="W10" s="74">
        <v>24691</v>
      </c>
      <c r="X10" s="28">
        <f t="shared" si="2"/>
        <v>6188</v>
      </c>
      <c r="Y10" s="74">
        <f t="shared" si="3"/>
        <v>4938.2</v>
      </c>
      <c r="Z10" s="29">
        <f t="shared" si="4"/>
        <v>4313</v>
      </c>
    </row>
    <row r="11" spans="1:26">
      <c r="A11" s="41" t="s">
        <v>252</v>
      </c>
      <c r="B11" s="31" t="s">
        <v>117</v>
      </c>
      <c r="C11" s="45" t="s">
        <v>118</v>
      </c>
      <c r="D11" s="23">
        <v>7</v>
      </c>
      <c r="E11" s="41">
        <v>1</v>
      </c>
      <c r="F11" s="23">
        <v>0</v>
      </c>
      <c r="G11" s="41">
        <v>1.6</v>
      </c>
      <c r="H11" s="23">
        <v>0</v>
      </c>
      <c r="I11" s="41">
        <v>0</v>
      </c>
      <c r="J11" s="23">
        <v>1.8</v>
      </c>
      <c r="K11" s="41">
        <v>0.8</v>
      </c>
      <c r="L11" s="23">
        <v>2.6</v>
      </c>
      <c r="M11" s="61">
        <f t="shared" si="0"/>
        <v>0.69230769230769229</v>
      </c>
      <c r="N11" s="23">
        <v>0.7</v>
      </c>
      <c r="O11" s="41">
        <v>3.3</v>
      </c>
      <c r="P11" s="32">
        <f t="shared" si="1"/>
        <v>4.375</v>
      </c>
      <c r="Q11" s="75">
        <v>-11</v>
      </c>
      <c r="R11" s="33">
        <v>26824</v>
      </c>
      <c r="S11" s="75">
        <v>12857</v>
      </c>
      <c r="T11" s="33"/>
      <c r="U11" s="75"/>
      <c r="V11" s="33">
        <v>39681</v>
      </c>
      <c r="W11" s="75">
        <v>39670</v>
      </c>
      <c r="X11" s="33">
        <f t="shared" si="2"/>
        <v>5668.7142857142853</v>
      </c>
      <c r="Y11" s="75">
        <f t="shared" si="3"/>
        <v>5667.1428571428569</v>
      </c>
      <c r="Z11" s="34">
        <f t="shared" si="4"/>
        <v>3832</v>
      </c>
    </row>
    <row r="12" spans="1:26">
      <c r="A12" s="40" t="s">
        <v>252</v>
      </c>
      <c r="B12" s="25" t="s">
        <v>133</v>
      </c>
      <c r="C12" s="44" t="s">
        <v>138</v>
      </c>
      <c r="D12" s="26">
        <v>11</v>
      </c>
      <c r="E12" s="40">
        <v>0.5</v>
      </c>
      <c r="F12" s="26">
        <v>0</v>
      </c>
      <c r="G12" s="40">
        <v>2</v>
      </c>
      <c r="H12" s="26">
        <v>0</v>
      </c>
      <c r="I12" s="40">
        <v>0</v>
      </c>
      <c r="J12" s="26">
        <v>1.5</v>
      </c>
      <c r="K12" s="40">
        <v>1</v>
      </c>
      <c r="L12" s="26">
        <v>2.5</v>
      </c>
      <c r="M12" s="60">
        <f t="shared" si="0"/>
        <v>0.6</v>
      </c>
      <c r="N12" s="26">
        <v>1.1000000000000001</v>
      </c>
      <c r="O12" s="40">
        <v>3.6</v>
      </c>
      <c r="P12" s="27">
        <f t="shared" si="1"/>
        <v>5.5</v>
      </c>
      <c r="Q12" s="74">
        <v>-2742.4380000000001</v>
      </c>
      <c r="R12" s="28">
        <v>33399.199999999997</v>
      </c>
      <c r="S12" s="74">
        <v>14579.710999999999</v>
      </c>
      <c r="T12" s="28">
        <v>7807.3519999999999</v>
      </c>
      <c r="U12" s="74">
        <v>0</v>
      </c>
      <c r="V12" s="28">
        <v>47978.911</v>
      </c>
      <c r="W12" s="74">
        <v>45236.472999999998</v>
      </c>
      <c r="X12" s="28">
        <f t="shared" si="2"/>
        <v>3651.9599090909092</v>
      </c>
      <c r="Y12" s="74">
        <f t="shared" si="3"/>
        <v>3402.6473636363635</v>
      </c>
      <c r="Z12" s="29">
        <f t="shared" si="4"/>
        <v>3036.2909090909088</v>
      </c>
    </row>
    <row r="13" spans="1:26">
      <c r="A13" s="41" t="s">
        <v>252</v>
      </c>
      <c r="B13" s="31" t="s">
        <v>187</v>
      </c>
      <c r="C13" s="45" t="s">
        <v>189</v>
      </c>
      <c r="D13" s="23">
        <v>11</v>
      </c>
      <c r="E13" s="41">
        <v>1</v>
      </c>
      <c r="F13" s="23">
        <v>0</v>
      </c>
      <c r="G13" s="41">
        <v>3.1</v>
      </c>
      <c r="H13" s="23">
        <v>0</v>
      </c>
      <c r="I13" s="41">
        <v>0</v>
      </c>
      <c r="J13" s="23">
        <v>4</v>
      </c>
      <c r="K13" s="41">
        <v>0.2</v>
      </c>
      <c r="L13" s="23">
        <v>4.0999999999999996</v>
      </c>
      <c r="M13" s="61">
        <f t="shared" si="0"/>
        <v>0.97560975609756106</v>
      </c>
      <c r="N13" s="23">
        <v>0</v>
      </c>
      <c r="O13" s="41">
        <v>4.2</v>
      </c>
      <c r="P13" s="32">
        <f t="shared" si="1"/>
        <v>3.5483870967741935</v>
      </c>
      <c r="Q13" s="75">
        <v>-302.58499999999998</v>
      </c>
      <c r="R13" s="33">
        <v>38103.771999999997</v>
      </c>
      <c r="S13" s="75">
        <v>7590.93</v>
      </c>
      <c r="T13" s="33">
        <v>2600.0039999999999</v>
      </c>
      <c r="U13" s="75">
        <v>0</v>
      </c>
      <c r="V13" s="33">
        <v>45694.701999999997</v>
      </c>
      <c r="W13" s="75">
        <v>45392.116999999998</v>
      </c>
      <c r="X13" s="33">
        <f t="shared" si="2"/>
        <v>3917.699818181818</v>
      </c>
      <c r="Y13" s="75">
        <f t="shared" si="3"/>
        <v>3890.1920909090909</v>
      </c>
      <c r="Z13" s="34">
        <f t="shared" si="4"/>
        <v>3463.9792727272725</v>
      </c>
    </row>
    <row r="14" spans="1:26">
      <c r="A14" s="40" t="s">
        <v>252</v>
      </c>
      <c r="B14" s="25" t="s">
        <v>143</v>
      </c>
      <c r="C14" s="44" t="s">
        <v>145</v>
      </c>
      <c r="D14" s="26">
        <v>13</v>
      </c>
      <c r="E14" s="40">
        <v>0.9</v>
      </c>
      <c r="F14" s="26">
        <v>0</v>
      </c>
      <c r="G14" s="40">
        <v>2.1</v>
      </c>
      <c r="H14" s="26">
        <v>0</v>
      </c>
      <c r="I14" s="40">
        <v>0</v>
      </c>
      <c r="J14" s="26">
        <v>1.9</v>
      </c>
      <c r="K14" s="40">
        <v>1.1000000000000001</v>
      </c>
      <c r="L14" s="26">
        <v>3</v>
      </c>
      <c r="M14" s="60">
        <f t="shared" si="0"/>
        <v>0.6333333333333333</v>
      </c>
      <c r="N14" s="26">
        <v>0.6</v>
      </c>
      <c r="O14" s="40">
        <v>3.6</v>
      </c>
      <c r="P14" s="27">
        <f t="shared" si="1"/>
        <v>6.1904761904761898</v>
      </c>
      <c r="Q14" s="74">
        <v>-2302.7130000000002</v>
      </c>
      <c r="R14" s="28">
        <v>41516.343000000001</v>
      </c>
      <c r="S14" s="74">
        <v>12561.268</v>
      </c>
      <c r="T14" s="28">
        <v>4084.7640000000001</v>
      </c>
      <c r="U14" s="74">
        <v>2892.92</v>
      </c>
      <c r="V14" s="28">
        <v>54077.610999999997</v>
      </c>
      <c r="W14" s="74">
        <v>51774.898000000001</v>
      </c>
      <c r="X14" s="28">
        <f t="shared" si="2"/>
        <v>3623.0713076923075</v>
      </c>
      <c r="Y14" s="74">
        <f t="shared" si="3"/>
        <v>3445.9395384615386</v>
      </c>
      <c r="Z14" s="29">
        <f t="shared" si="4"/>
        <v>3193.5648461538462</v>
      </c>
    </row>
    <row r="15" spans="1:26">
      <c r="A15" s="41" t="s">
        <v>252</v>
      </c>
      <c r="B15" s="31" t="s">
        <v>179</v>
      </c>
      <c r="C15" s="45" t="s">
        <v>180</v>
      </c>
      <c r="D15" s="23">
        <v>16</v>
      </c>
      <c r="E15" s="41">
        <v>0.7</v>
      </c>
      <c r="F15" s="23">
        <v>0</v>
      </c>
      <c r="G15" s="41">
        <v>3.3</v>
      </c>
      <c r="H15" s="23">
        <v>0</v>
      </c>
      <c r="I15" s="41">
        <v>0</v>
      </c>
      <c r="J15" s="23">
        <v>1.7</v>
      </c>
      <c r="K15" s="41">
        <v>2.2999999999999998</v>
      </c>
      <c r="L15" s="23">
        <v>4</v>
      </c>
      <c r="M15" s="61">
        <f t="shared" si="0"/>
        <v>0.42499999999999999</v>
      </c>
      <c r="N15" s="23">
        <v>1.6</v>
      </c>
      <c r="O15" s="41">
        <v>5.6</v>
      </c>
      <c r="P15" s="32">
        <f t="shared" si="1"/>
        <v>4.8484848484848486</v>
      </c>
      <c r="Q15" s="75">
        <v>-1992.3130000000001</v>
      </c>
      <c r="R15" s="33">
        <v>37391.985999999997</v>
      </c>
      <c r="S15" s="75">
        <v>17897.12</v>
      </c>
      <c r="T15" s="33">
        <v>6732</v>
      </c>
      <c r="U15" s="75">
        <v>4169.7690000000002</v>
      </c>
      <c r="V15" s="33">
        <v>55289.106</v>
      </c>
      <c r="W15" s="75">
        <v>53296.792999999998</v>
      </c>
      <c r="X15" s="33">
        <f t="shared" si="2"/>
        <v>2774.2085625</v>
      </c>
      <c r="Y15" s="75">
        <f t="shared" si="3"/>
        <v>2649.6889999999999</v>
      </c>
      <c r="Z15" s="34">
        <f t="shared" si="4"/>
        <v>2336.9991249999998</v>
      </c>
    </row>
    <row r="16" spans="1:26">
      <c r="A16" s="40" t="s">
        <v>252</v>
      </c>
      <c r="B16" s="25" t="s">
        <v>95</v>
      </c>
      <c r="C16" s="44" t="s">
        <v>96</v>
      </c>
      <c r="D16" s="26">
        <v>17</v>
      </c>
      <c r="E16" s="40">
        <v>0.7</v>
      </c>
      <c r="F16" s="26">
        <v>0</v>
      </c>
      <c r="G16" s="40">
        <v>3.7</v>
      </c>
      <c r="H16" s="26">
        <v>0</v>
      </c>
      <c r="I16" s="40">
        <v>0</v>
      </c>
      <c r="J16" s="26">
        <v>2.9</v>
      </c>
      <c r="K16" s="40">
        <v>1.5</v>
      </c>
      <c r="L16" s="26">
        <v>4.4000000000000004</v>
      </c>
      <c r="M16" s="60">
        <f t="shared" si="0"/>
        <v>0.65909090909090906</v>
      </c>
      <c r="N16" s="26">
        <v>4</v>
      </c>
      <c r="O16" s="40">
        <v>8.4</v>
      </c>
      <c r="P16" s="27">
        <f t="shared" si="1"/>
        <v>4.5945945945945947</v>
      </c>
      <c r="Q16" s="74">
        <v>-14557</v>
      </c>
      <c r="R16" s="28">
        <v>46638</v>
      </c>
      <c r="S16" s="74">
        <v>24123</v>
      </c>
      <c r="T16" s="28"/>
      <c r="U16" s="74"/>
      <c r="V16" s="28">
        <v>70761</v>
      </c>
      <c r="W16" s="74">
        <v>56204</v>
      </c>
      <c r="X16" s="28">
        <f t="shared" si="2"/>
        <v>4162.411764705882</v>
      </c>
      <c r="Y16" s="74">
        <f t="shared" si="3"/>
        <v>3306.1176470588234</v>
      </c>
      <c r="Z16" s="29">
        <f t="shared" si="4"/>
        <v>2743.4117647058824</v>
      </c>
    </row>
    <row r="17" spans="1:26">
      <c r="A17" s="41" t="s">
        <v>252</v>
      </c>
      <c r="B17" s="31" t="s">
        <v>103</v>
      </c>
      <c r="C17" s="45" t="s">
        <v>104</v>
      </c>
      <c r="D17" s="23">
        <v>18</v>
      </c>
      <c r="E17" s="41">
        <v>1</v>
      </c>
      <c r="F17" s="23">
        <v>0</v>
      </c>
      <c r="G17" s="41">
        <v>2.4</v>
      </c>
      <c r="H17" s="23">
        <v>0</v>
      </c>
      <c r="I17" s="41">
        <v>0</v>
      </c>
      <c r="J17" s="23">
        <v>2.2000000000000002</v>
      </c>
      <c r="K17" s="41">
        <v>1.2</v>
      </c>
      <c r="L17" s="23">
        <v>3.5</v>
      </c>
      <c r="M17" s="61">
        <f t="shared" si="0"/>
        <v>0.62857142857142867</v>
      </c>
      <c r="N17" s="23">
        <v>0</v>
      </c>
      <c r="O17" s="41">
        <v>3.4000000000000004</v>
      </c>
      <c r="P17" s="32">
        <f t="shared" si="1"/>
        <v>7.5</v>
      </c>
      <c r="Q17" s="75">
        <v>-138.85400000000001</v>
      </c>
      <c r="R17" s="33">
        <v>38099.82</v>
      </c>
      <c r="S17" s="75">
        <v>21521.771000000001</v>
      </c>
      <c r="T17" s="33">
        <v>11464.78</v>
      </c>
      <c r="U17" s="75">
        <v>1188</v>
      </c>
      <c r="V17" s="33">
        <v>59621.591</v>
      </c>
      <c r="W17" s="75">
        <v>59482.737000000001</v>
      </c>
      <c r="X17" s="33">
        <f t="shared" si="2"/>
        <v>2609.3783888888888</v>
      </c>
      <c r="Y17" s="75">
        <f t="shared" si="3"/>
        <v>2601.6642777777779</v>
      </c>
      <c r="Z17" s="34">
        <f t="shared" si="4"/>
        <v>2116.6566666666668</v>
      </c>
    </row>
    <row r="18" spans="1:26">
      <c r="A18" s="40" t="s">
        <v>252</v>
      </c>
      <c r="B18" s="25" t="s">
        <v>169</v>
      </c>
      <c r="C18" s="44" t="s">
        <v>173</v>
      </c>
      <c r="D18" s="26">
        <v>18</v>
      </c>
      <c r="E18" s="40">
        <v>0.9</v>
      </c>
      <c r="F18" s="26">
        <v>0</v>
      </c>
      <c r="G18" s="40">
        <v>3.6</v>
      </c>
      <c r="H18" s="26">
        <v>0</v>
      </c>
      <c r="I18" s="40">
        <v>0</v>
      </c>
      <c r="J18" s="26">
        <v>3.5</v>
      </c>
      <c r="K18" s="40">
        <v>1</v>
      </c>
      <c r="L18" s="26">
        <v>4.5</v>
      </c>
      <c r="M18" s="60">
        <f t="shared" si="0"/>
        <v>0.77777777777777779</v>
      </c>
      <c r="N18" s="26">
        <v>1.6</v>
      </c>
      <c r="O18" s="40">
        <v>6.1</v>
      </c>
      <c r="P18" s="27">
        <f t="shared" si="1"/>
        <v>5</v>
      </c>
      <c r="Q18" s="74">
        <v>-4058.8270000000002</v>
      </c>
      <c r="R18" s="28">
        <v>48235.57</v>
      </c>
      <c r="S18" s="74">
        <v>36539.502999999997</v>
      </c>
      <c r="T18" s="28">
        <v>22493.508000000002</v>
      </c>
      <c r="U18" s="74">
        <v>0</v>
      </c>
      <c r="V18" s="28">
        <v>84775.073000000004</v>
      </c>
      <c r="W18" s="74">
        <v>80716.245999999999</v>
      </c>
      <c r="X18" s="28">
        <f t="shared" si="2"/>
        <v>3460.0869444444447</v>
      </c>
      <c r="Y18" s="74">
        <f t="shared" si="3"/>
        <v>3234.5965555555554</v>
      </c>
      <c r="Z18" s="29">
        <f t="shared" si="4"/>
        <v>2679.7538888888889</v>
      </c>
    </row>
    <row r="19" spans="1:26" s="13" customFormat="1">
      <c r="A19" s="42" t="s">
        <v>252</v>
      </c>
      <c r="B19" s="35" t="s">
        <v>260</v>
      </c>
      <c r="C19" s="46"/>
      <c r="D19" s="36">
        <f>SUM(D8:D18)</f>
        <v>122</v>
      </c>
      <c r="E19" s="42">
        <f t="shared" ref="E19:W19" si="5">SUM(E8:E18)</f>
        <v>9.5000000000000018</v>
      </c>
      <c r="F19" s="36">
        <f t="shared" si="5"/>
        <v>0</v>
      </c>
      <c r="G19" s="42">
        <f t="shared" si="5"/>
        <v>25.099999999999998</v>
      </c>
      <c r="H19" s="36">
        <f t="shared" si="5"/>
        <v>0</v>
      </c>
      <c r="I19" s="42">
        <f t="shared" si="5"/>
        <v>0</v>
      </c>
      <c r="J19" s="36">
        <f t="shared" si="5"/>
        <v>23.4</v>
      </c>
      <c r="K19" s="42">
        <f t="shared" si="5"/>
        <v>11.3</v>
      </c>
      <c r="L19" s="36">
        <f t="shared" si="5"/>
        <v>34.699999999999996</v>
      </c>
      <c r="M19" s="62">
        <f t="shared" si="0"/>
        <v>0.67435158501440928</v>
      </c>
      <c r="N19" s="36">
        <f t="shared" si="5"/>
        <v>11</v>
      </c>
      <c r="O19" s="42">
        <f t="shared" si="5"/>
        <v>45.7</v>
      </c>
      <c r="P19" s="37">
        <f t="shared" si="5"/>
        <v>51.633865807252903</v>
      </c>
      <c r="Q19" s="76">
        <f t="shared" si="5"/>
        <v>-32596.625</v>
      </c>
      <c r="R19" s="38">
        <f t="shared" si="5"/>
        <v>378882.31599999999</v>
      </c>
      <c r="S19" s="76">
        <f t="shared" si="5"/>
        <v>179730.02599999998</v>
      </c>
      <c r="T19" s="38">
        <f t="shared" si="5"/>
        <v>63523.353999999999</v>
      </c>
      <c r="U19" s="76">
        <f t="shared" si="5"/>
        <v>8250.6890000000003</v>
      </c>
      <c r="V19" s="38">
        <f t="shared" si="5"/>
        <v>558612.34199999995</v>
      </c>
      <c r="W19" s="76">
        <f t="shared" si="5"/>
        <v>526015.71700000006</v>
      </c>
      <c r="X19" s="38">
        <f t="shared" si="2"/>
        <v>3990.477860655737</v>
      </c>
      <c r="Y19" s="76">
        <f t="shared" si="3"/>
        <v>3723.2924098360659</v>
      </c>
      <c r="Z19" s="39">
        <f t="shared" si="4"/>
        <v>3105.5927540983607</v>
      </c>
    </row>
    <row r="20" spans="1:26">
      <c r="A20" s="48" t="s">
        <v>253</v>
      </c>
      <c r="B20" s="49" t="s">
        <v>149</v>
      </c>
      <c r="C20" s="50" t="s">
        <v>150</v>
      </c>
      <c r="D20" s="51">
        <v>21</v>
      </c>
      <c r="E20" s="48">
        <v>1</v>
      </c>
      <c r="F20" s="51">
        <v>0</v>
      </c>
      <c r="G20" s="48">
        <v>1.5</v>
      </c>
      <c r="H20" s="51">
        <v>0</v>
      </c>
      <c r="I20" s="48">
        <v>0</v>
      </c>
      <c r="J20" s="51">
        <v>2.5</v>
      </c>
      <c r="K20" s="48">
        <v>0</v>
      </c>
      <c r="L20" s="51">
        <v>2.5</v>
      </c>
      <c r="M20" s="63">
        <f t="shared" si="0"/>
        <v>1</v>
      </c>
      <c r="N20" s="51">
        <v>1.8</v>
      </c>
      <c r="O20" s="48">
        <v>4.3</v>
      </c>
      <c r="P20" s="52">
        <f t="shared" ref="P20:P35" si="6">+D20/(G20+H20)</f>
        <v>14</v>
      </c>
      <c r="Q20" s="77">
        <v>-4752</v>
      </c>
      <c r="R20" s="53">
        <v>35905</v>
      </c>
      <c r="S20" s="77">
        <v>24459.212</v>
      </c>
      <c r="T20" s="53">
        <v>14895</v>
      </c>
      <c r="U20" s="77">
        <v>5012.4669999999996</v>
      </c>
      <c r="V20" s="53">
        <v>60364.212</v>
      </c>
      <c r="W20" s="77">
        <v>55612.212</v>
      </c>
      <c r="X20" s="53">
        <f t="shared" si="2"/>
        <v>1926.5116666666665</v>
      </c>
      <c r="Y20" s="77">
        <f t="shared" si="3"/>
        <v>1700.2259523809521</v>
      </c>
      <c r="Z20" s="54">
        <f t="shared" si="4"/>
        <v>1709.7619047619048</v>
      </c>
    </row>
    <row r="21" spans="1:26">
      <c r="A21" s="41" t="s">
        <v>253</v>
      </c>
      <c r="B21" s="31" t="s">
        <v>113</v>
      </c>
      <c r="C21" s="45" t="s">
        <v>114</v>
      </c>
      <c r="D21" s="23">
        <v>23</v>
      </c>
      <c r="E21" s="41">
        <v>0.8</v>
      </c>
      <c r="F21" s="23">
        <v>0</v>
      </c>
      <c r="G21" s="41">
        <v>5.2</v>
      </c>
      <c r="H21" s="23">
        <v>0</v>
      </c>
      <c r="I21" s="41">
        <v>0</v>
      </c>
      <c r="J21" s="23">
        <v>2.9</v>
      </c>
      <c r="K21" s="41">
        <v>3</v>
      </c>
      <c r="L21" s="23">
        <v>5.9</v>
      </c>
      <c r="M21" s="61">
        <f t="shared" si="0"/>
        <v>0.49152542372881353</v>
      </c>
      <c r="N21" s="23">
        <v>1.3</v>
      </c>
      <c r="O21" s="41">
        <v>7.2</v>
      </c>
      <c r="P21" s="32">
        <f t="shared" si="6"/>
        <v>4.4230769230769234</v>
      </c>
      <c r="Q21" s="75">
        <v>-2298.0700000000002</v>
      </c>
      <c r="R21" s="33">
        <v>46106.58</v>
      </c>
      <c r="S21" s="75">
        <v>24013.059000000001</v>
      </c>
      <c r="T21" s="33">
        <v>0</v>
      </c>
      <c r="U21" s="75">
        <v>10402.203</v>
      </c>
      <c r="V21" s="33">
        <v>70119.638999999996</v>
      </c>
      <c r="W21" s="75">
        <v>67821.569000000003</v>
      </c>
      <c r="X21" s="33">
        <f t="shared" si="2"/>
        <v>2596.4102608695648</v>
      </c>
      <c r="Y21" s="75">
        <f t="shared" si="3"/>
        <v>2496.4941739130436</v>
      </c>
      <c r="Z21" s="34">
        <f t="shared" si="4"/>
        <v>2004.6339130434783</v>
      </c>
    </row>
    <row r="22" spans="1:26">
      <c r="A22" s="40" t="s">
        <v>253</v>
      </c>
      <c r="B22" s="25" t="s">
        <v>143</v>
      </c>
      <c r="C22" s="44" t="s">
        <v>146</v>
      </c>
      <c r="D22" s="26">
        <v>24</v>
      </c>
      <c r="E22" s="40">
        <v>0.8</v>
      </c>
      <c r="F22" s="26">
        <v>0</v>
      </c>
      <c r="G22" s="40">
        <v>5.2</v>
      </c>
      <c r="H22" s="26">
        <v>0</v>
      </c>
      <c r="I22" s="40">
        <v>0</v>
      </c>
      <c r="J22" s="26">
        <v>2.7</v>
      </c>
      <c r="K22" s="40">
        <v>3.3</v>
      </c>
      <c r="L22" s="26">
        <v>6</v>
      </c>
      <c r="M22" s="60">
        <f t="shared" si="0"/>
        <v>0.45</v>
      </c>
      <c r="N22" s="26">
        <v>4.5999999999999996</v>
      </c>
      <c r="O22" s="40">
        <v>10.6</v>
      </c>
      <c r="P22" s="27">
        <f t="shared" si="6"/>
        <v>4.615384615384615</v>
      </c>
      <c r="Q22" s="74">
        <v>-7855.402</v>
      </c>
      <c r="R22" s="28">
        <v>109641.56200000001</v>
      </c>
      <c r="S22" s="74">
        <v>41726.118999999999</v>
      </c>
      <c r="T22" s="28">
        <v>13363.896000000001</v>
      </c>
      <c r="U22" s="74">
        <v>16697.576000000001</v>
      </c>
      <c r="V22" s="28">
        <v>151367.68100000001</v>
      </c>
      <c r="W22" s="74">
        <v>143512.27900000001</v>
      </c>
      <c r="X22" s="28">
        <f t="shared" si="2"/>
        <v>5054.4253749999998</v>
      </c>
      <c r="Y22" s="74">
        <f t="shared" si="3"/>
        <v>4727.1169583333331</v>
      </c>
      <c r="Z22" s="29">
        <f t="shared" si="4"/>
        <v>4568.3984166666669</v>
      </c>
    </row>
    <row r="23" spans="1:26">
      <c r="A23" s="41" t="s">
        <v>253</v>
      </c>
      <c r="B23" s="31" t="s">
        <v>103</v>
      </c>
      <c r="C23" s="45" t="s">
        <v>107</v>
      </c>
      <c r="D23" s="23">
        <v>27</v>
      </c>
      <c r="E23" s="41">
        <v>1</v>
      </c>
      <c r="F23" s="23">
        <v>0</v>
      </c>
      <c r="G23" s="41">
        <v>4.0999999999999996</v>
      </c>
      <c r="H23" s="23">
        <v>0</v>
      </c>
      <c r="I23" s="41">
        <v>0</v>
      </c>
      <c r="J23" s="23">
        <v>4.5</v>
      </c>
      <c r="K23" s="41">
        <v>0.6</v>
      </c>
      <c r="L23" s="23">
        <v>5.0999999999999996</v>
      </c>
      <c r="M23" s="61">
        <f t="shared" si="0"/>
        <v>0.88235294117647067</v>
      </c>
      <c r="N23" s="23">
        <v>1.8</v>
      </c>
      <c r="O23" s="41">
        <v>6.8999999999999995</v>
      </c>
      <c r="P23" s="32">
        <f t="shared" si="6"/>
        <v>6.5853658536585371</v>
      </c>
      <c r="Q23" s="75">
        <v>-375.99799999999999</v>
      </c>
      <c r="R23" s="33">
        <v>60437.408000000003</v>
      </c>
      <c r="S23" s="75">
        <v>33905.824999999997</v>
      </c>
      <c r="T23" s="33">
        <v>18502.328000000001</v>
      </c>
      <c r="U23" s="75">
        <v>4742.8</v>
      </c>
      <c r="V23" s="33">
        <v>94343.232999999993</v>
      </c>
      <c r="W23" s="75">
        <v>93967.235000000001</v>
      </c>
      <c r="X23" s="33">
        <f t="shared" si="2"/>
        <v>2633.263148148148</v>
      </c>
      <c r="Y23" s="75">
        <f t="shared" si="3"/>
        <v>2619.3372962962962</v>
      </c>
      <c r="Z23" s="34">
        <f t="shared" si="4"/>
        <v>2238.4225185185187</v>
      </c>
    </row>
    <row r="24" spans="1:26">
      <c r="A24" s="40" t="s">
        <v>253</v>
      </c>
      <c r="B24" s="25" t="s">
        <v>160</v>
      </c>
      <c r="C24" s="44" t="s">
        <v>161</v>
      </c>
      <c r="D24" s="26">
        <v>33</v>
      </c>
      <c r="E24" s="40">
        <v>1</v>
      </c>
      <c r="F24" s="26">
        <v>0</v>
      </c>
      <c r="G24" s="40">
        <v>5</v>
      </c>
      <c r="H24" s="26">
        <v>0</v>
      </c>
      <c r="I24" s="40">
        <v>0</v>
      </c>
      <c r="J24" s="26">
        <v>6</v>
      </c>
      <c r="K24" s="40">
        <v>0</v>
      </c>
      <c r="L24" s="26">
        <v>6</v>
      </c>
      <c r="M24" s="60">
        <f t="shared" si="0"/>
        <v>1</v>
      </c>
      <c r="N24" s="26">
        <v>4.2</v>
      </c>
      <c r="O24" s="40">
        <v>10.199999999999999</v>
      </c>
      <c r="P24" s="27">
        <f t="shared" si="6"/>
        <v>6.6</v>
      </c>
      <c r="Q24" s="74">
        <v>-2493.2809999999999</v>
      </c>
      <c r="R24" s="28">
        <v>78450.001999999993</v>
      </c>
      <c r="S24" s="74">
        <v>27955.012999999999</v>
      </c>
      <c r="T24" s="28">
        <v>19160.562000000002</v>
      </c>
      <c r="U24" s="74">
        <v>0</v>
      </c>
      <c r="V24" s="28">
        <v>106405.015</v>
      </c>
      <c r="W24" s="74">
        <v>103911.734</v>
      </c>
      <c r="X24" s="28">
        <f t="shared" si="2"/>
        <v>2643.771303030303</v>
      </c>
      <c r="Y24" s="74">
        <f t="shared" si="3"/>
        <v>2568.217333333333</v>
      </c>
      <c r="Z24" s="29">
        <f t="shared" si="4"/>
        <v>2377.2727878787878</v>
      </c>
    </row>
    <row r="25" spans="1:26">
      <c r="A25" s="41" t="s">
        <v>253</v>
      </c>
      <c r="B25" s="31" t="s">
        <v>110</v>
      </c>
      <c r="C25" s="45" t="s">
        <v>111</v>
      </c>
      <c r="D25" s="23">
        <v>35</v>
      </c>
      <c r="E25" s="41">
        <v>1</v>
      </c>
      <c r="F25" s="23">
        <v>0</v>
      </c>
      <c r="G25" s="41">
        <v>6.8</v>
      </c>
      <c r="H25" s="23">
        <v>0</v>
      </c>
      <c r="I25" s="41">
        <v>0</v>
      </c>
      <c r="J25" s="23">
        <v>4.2</v>
      </c>
      <c r="K25" s="41">
        <v>3.7</v>
      </c>
      <c r="L25" s="23">
        <v>7.8</v>
      </c>
      <c r="M25" s="61">
        <f t="shared" si="0"/>
        <v>0.53846153846153855</v>
      </c>
      <c r="N25" s="23">
        <v>1.6</v>
      </c>
      <c r="O25" s="41">
        <v>9.5</v>
      </c>
      <c r="P25" s="32">
        <f t="shared" si="6"/>
        <v>5.1470588235294121</v>
      </c>
      <c r="Q25" s="75">
        <v>-50</v>
      </c>
      <c r="R25" s="33">
        <v>63540.22</v>
      </c>
      <c r="S25" s="75">
        <v>16872.603999999999</v>
      </c>
      <c r="T25" s="33">
        <v>6526.51</v>
      </c>
      <c r="U25" s="75">
        <v>2132.7950000000001</v>
      </c>
      <c r="V25" s="33">
        <v>80412.823999999993</v>
      </c>
      <c r="W25" s="75">
        <v>80362.823999999993</v>
      </c>
      <c r="X25" s="33">
        <f t="shared" si="2"/>
        <v>2050.100542857143</v>
      </c>
      <c r="Y25" s="75">
        <f t="shared" si="3"/>
        <v>2048.6719714285714</v>
      </c>
      <c r="Z25" s="34">
        <f t="shared" si="4"/>
        <v>1815.4348571428573</v>
      </c>
    </row>
    <row r="26" spans="1:26">
      <c r="A26" s="40" t="s">
        <v>253</v>
      </c>
      <c r="B26" s="25" t="s">
        <v>103</v>
      </c>
      <c r="C26" s="44" t="s">
        <v>106</v>
      </c>
      <c r="D26" s="26">
        <v>39</v>
      </c>
      <c r="E26" s="40">
        <v>1</v>
      </c>
      <c r="F26" s="26">
        <v>0</v>
      </c>
      <c r="G26" s="40">
        <v>5.3</v>
      </c>
      <c r="H26" s="26">
        <v>0</v>
      </c>
      <c r="I26" s="40">
        <v>0</v>
      </c>
      <c r="J26" s="26">
        <v>4</v>
      </c>
      <c r="K26" s="40">
        <v>2.2999999999999998</v>
      </c>
      <c r="L26" s="26">
        <v>6.3</v>
      </c>
      <c r="M26" s="60">
        <f t="shared" si="0"/>
        <v>0.63492063492063489</v>
      </c>
      <c r="N26" s="26">
        <v>1.7</v>
      </c>
      <c r="O26" s="40">
        <v>8</v>
      </c>
      <c r="P26" s="27">
        <f t="shared" si="6"/>
        <v>7.3584905660377364</v>
      </c>
      <c r="Q26" s="74">
        <v>-395.78899999999999</v>
      </c>
      <c r="R26" s="28">
        <v>60126.307000000001</v>
      </c>
      <c r="S26" s="74">
        <v>27778.638999999999</v>
      </c>
      <c r="T26" s="28">
        <v>18192.027999999998</v>
      </c>
      <c r="U26" s="74">
        <v>616</v>
      </c>
      <c r="V26" s="28">
        <v>87904.945999999996</v>
      </c>
      <c r="W26" s="74">
        <v>87509.157000000007</v>
      </c>
      <c r="X26" s="28">
        <f t="shared" si="2"/>
        <v>1771.7158461538463</v>
      </c>
      <c r="Y26" s="74">
        <f t="shared" si="3"/>
        <v>1761.5674102564105</v>
      </c>
      <c r="Z26" s="29">
        <f t="shared" si="4"/>
        <v>1541.7001794871794</v>
      </c>
    </row>
    <row r="27" spans="1:26">
      <c r="A27" s="41" t="s">
        <v>253</v>
      </c>
      <c r="B27" s="31" t="s">
        <v>162</v>
      </c>
      <c r="C27" s="45" t="s">
        <v>163</v>
      </c>
      <c r="D27" s="23">
        <v>39</v>
      </c>
      <c r="E27" s="41">
        <v>0.8</v>
      </c>
      <c r="F27" s="23">
        <v>0</v>
      </c>
      <c r="G27" s="41">
        <v>7.1</v>
      </c>
      <c r="H27" s="23">
        <v>0</v>
      </c>
      <c r="I27" s="41">
        <v>0.5</v>
      </c>
      <c r="J27" s="23">
        <v>7.4</v>
      </c>
      <c r="K27" s="41">
        <v>1</v>
      </c>
      <c r="L27" s="23">
        <v>8.4</v>
      </c>
      <c r="M27" s="61">
        <f t="shared" si="0"/>
        <v>0.88095238095238093</v>
      </c>
      <c r="N27" s="23">
        <v>6</v>
      </c>
      <c r="O27" s="41">
        <v>14.4</v>
      </c>
      <c r="P27" s="32">
        <f t="shared" si="6"/>
        <v>5.4929577464788739</v>
      </c>
      <c r="Q27" s="75">
        <v>-13285.405000000001</v>
      </c>
      <c r="R27" s="33">
        <v>125591.655</v>
      </c>
      <c r="S27" s="75">
        <v>64476.03</v>
      </c>
      <c r="T27" s="33">
        <v>20568.78</v>
      </c>
      <c r="U27" s="75">
        <v>27813.289000000001</v>
      </c>
      <c r="V27" s="33">
        <v>190067.685</v>
      </c>
      <c r="W27" s="75">
        <v>176782.28</v>
      </c>
      <c r="X27" s="33">
        <v>2083.6119999999996</v>
      </c>
      <c r="Y27" s="75">
        <v>1888.2383970588235</v>
      </c>
      <c r="Z27" s="34">
        <v>1846.9361029411764</v>
      </c>
    </row>
    <row r="28" spans="1:26">
      <c r="A28" s="40" t="s">
        <v>253</v>
      </c>
      <c r="B28" s="25" t="s">
        <v>211</v>
      </c>
      <c r="C28" s="44" t="s">
        <v>212</v>
      </c>
      <c r="D28" s="26">
        <v>41</v>
      </c>
      <c r="E28" s="40">
        <v>0.8</v>
      </c>
      <c r="F28" s="26">
        <v>1</v>
      </c>
      <c r="G28" s="40">
        <v>7.1</v>
      </c>
      <c r="H28" s="26">
        <v>0</v>
      </c>
      <c r="I28" s="40">
        <v>1.3</v>
      </c>
      <c r="J28" s="26">
        <v>9.9</v>
      </c>
      <c r="K28" s="40">
        <v>0.3</v>
      </c>
      <c r="L28" s="26">
        <v>10.199999999999999</v>
      </c>
      <c r="M28" s="60">
        <f t="shared" si="0"/>
        <v>0.97058823529411775</v>
      </c>
      <c r="N28" s="26">
        <v>7.9</v>
      </c>
      <c r="O28" s="40">
        <v>18.100000000000001</v>
      </c>
      <c r="P28" s="27">
        <f t="shared" si="6"/>
        <v>5.774647887323944</v>
      </c>
      <c r="Q28" s="74">
        <v>-4277.7389999999996</v>
      </c>
      <c r="R28" s="28">
        <v>110131.454</v>
      </c>
      <c r="S28" s="74">
        <v>76593.535999999993</v>
      </c>
      <c r="T28" s="28">
        <v>18763.116000000002</v>
      </c>
      <c r="U28" s="74">
        <v>17535.805</v>
      </c>
      <c r="V28" s="28">
        <v>186724.99</v>
      </c>
      <c r="W28" s="74">
        <v>182447.25099999999</v>
      </c>
      <c r="X28" s="28">
        <f t="shared" si="2"/>
        <v>3668.9285121951216</v>
      </c>
      <c r="Y28" s="74">
        <f t="shared" si="3"/>
        <v>3564.593414634146</v>
      </c>
      <c r="Z28" s="29">
        <f t="shared" si="4"/>
        <v>2686.1330243902439</v>
      </c>
    </row>
    <row r="29" spans="1:26">
      <c r="A29" s="41" t="s">
        <v>253</v>
      </c>
      <c r="B29" s="31" t="s">
        <v>131</v>
      </c>
      <c r="C29" s="45" t="s">
        <v>132</v>
      </c>
      <c r="D29" s="23">
        <v>42</v>
      </c>
      <c r="E29" s="41">
        <v>0.8</v>
      </c>
      <c r="F29" s="23">
        <v>0</v>
      </c>
      <c r="G29" s="41">
        <v>5.3</v>
      </c>
      <c r="H29" s="23">
        <v>0</v>
      </c>
      <c r="I29" s="41">
        <v>1</v>
      </c>
      <c r="J29" s="23">
        <v>6.3</v>
      </c>
      <c r="K29" s="41">
        <v>0.9</v>
      </c>
      <c r="L29" s="23">
        <v>7.1</v>
      </c>
      <c r="M29" s="61">
        <f t="shared" si="0"/>
        <v>0.88732394366197187</v>
      </c>
      <c r="N29" s="23">
        <v>7</v>
      </c>
      <c r="O29" s="41">
        <v>14.2</v>
      </c>
      <c r="P29" s="32">
        <f t="shared" si="6"/>
        <v>7.9245283018867925</v>
      </c>
      <c r="Q29" s="75">
        <v>-8139.79</v>
      </c>
      <c r="R29" s="33">
        <v>107383.35799999999</v>
      </c>
      <c r="S29" s="75">
        <v>60576.953999999998</v>
      </c>
      <c r="T29" s="33">
        <v>7957</v>
      </c>
      <c r="U29" s="75">
        <v>28353.564999999999</v>
      </c>
      <c r="V29" s="33">
        <v>167960.31200000001</v>
      </c>
      <c r="W29" s="75">
        <v>159820.522</v>
      </c>
      <c r="X29" s="33">
        <f t="shared" si="2"/>
        <v>3134.5177857142858</v>
      </c>
      <c r="Y29" s="75">
        <f t="shared" si="3"/>
        <v>2940.7132619047616</v>
      </c>
      <c r="Z29" s="34">
        <f t="shared" si="4"/>
        <v>2556.7466190476189</v>
      </c>
    </row>
    <row r="30" spans="1:26">
      <c r="A30" s="40" t="s">
        <v>253</v>
      </c>
      <c r="B30" s="25" t="s">
        <v>183</v>
      </c>
      <c r="C30" s="44" t="s">
        <v>184</v>
      </c>
      <c r="D30" s="26">
        <v>42</v>
      </c>
      <c r="E30" s="40">
        <v>0.7</v>
      </c>
      <c r="F30" s="26">
        <v>0</v>
      </c>
      <c r="G30" s="40">
        <v>7</v>
      </c>
      <c r="H30" s="26">
        <v>0.1</v>
      </c>
      <c r="I30" s="40">
        <v>0</v>
      </c>
      <c r="J30" s="26">
        <v>6.9</v>
      </c>
      <c r="K30" s="40">
        <v>0.9</v>
      </c>
      <c r="L30" s="26">
        <v>7.8</v>
      </c>
      <c r="M30" s="60">
        <f t="shared" si="0"/>
        <v>0.88461538461538469</v>
      </c>
      <c r="N30" s="26">
        <v>5.6</v>
      </c>
      <c r="O30" s="40">
        <v>13.4</v>
      </c>
      <c r="P30" s="27">
        <f t="shared" si="6"/>
        <v>5.915492957746479</v>
      </c>
      <c r="Q30" s="74">
        <v>-2994.1370000000002</v>
      </c>
      <c r="R30" s="28">
        <v>89020.838000000003</v>
      </c>
      <c r="S30" s="74">
        <v>53023.048999999999</v>
      </c>
      <c r="T30" s="28">
        <v>37244.635999999999</v>
      </c>
      <c r="U30" s="74">
        <v>598.899</v>
      </c>
      <c r="V30" s="28">
        <v>142043.88699999999</v>
      </c>
      <c r="W30" s="74">
        <v>139049.75</v>
      </c>
      <c r="X30" s="28">
        <f t="shared" si="2"/>
        <v>2480.9607619047615</v>
      </c>
      <c r="Y30" s="74">
        <f t="shared" si="3"/>
        <v>2409.6717857142858</v>
      </c>
      <c r="Z30" s="29">
        <f t="shared" si="4"/>
        <v>2119.5437619047621</v>
      </c>
    </row>
    <row r="31" spans="1:26">
      <c r="A31" s="41" t="s">
        <v>253</v>
      </c>
      <c r="B31" s="31" t="s">
        <v>198</v>
      </c>
      <c r="C31" s="45" t="s">
        <v>199</v>
      </c>
      <c r="D31" s="23">
        <v>43</v>
      </c>
      <c r="E31" s="41">
        <v>1</v>
      </c>
      <c r="F31" s="23">
        <v>0</v>
      </c>
      <c r="G31" s="41">
        <v>6.9</v>
      </c>
      <c r="H31" s="23">
        <v>0</v>
      </c>
      <c r="I31" s="41">
        <v>0</v>
      </c>
      <c r="J31" s="23">
        <v>7.9</v>
      </c>
      <c r="K31" s="41">
        <v>0</v>
      </c>
      <c r="L31" s="23">
        <v>7.9</v>
      </c>
      <c r="M31" s="61">
        <f t="shared" si="0"/>
        <v>1</v>
      </c>
      <c r="N31" s="23">
        <v>3.6</v>
      </c>
      <c r="O31" s="41">
        <v>11.5</v>
      </c>
      <c r="P31" s="32">
        <f t="shared" si="6"/>
        <v>6.2318840579710137</v>
      </c>
      <c r="Q31" s="75">
        <v>-9025.4750000000004</v>
      </c>
      <c r="R31" s="33">
        <v>88516.566999999995</v>
      </c>
      <c r="S31" s="75">
        <v>77201.682000000001</v>
      </c>
      <c r="T31" s="33">
        <v>33103.584000000003</v>
      </c>
      <c r="U31" s="75">
        <v>22272.839</v>
      </c>
      <c r="V31" s="33">
        <v>165718.24900000001</v>
      </c>
      <c r="W31" s="75">
        <v>156692.774</v>
      </c>
      <c r="X31" s="33">
        <f t="shared" si="2"/>
        <v>2566.0889767441859</v>
      </c>
      <c r="Y31" s="75">
        <f t="shared" si="3"/>
        <v>2356.1942093023254</v>
      </c>
      <c r="Z31" s="34">
        <f t="shared" si="4"/>
        <v>2058.5248139534883</v>
      </c>
    </row>
    <row r="32" spans="1:26">
      <c r="A32" s="40" t="s">
        <v>253</v>
      </c>
      <c r="B32" s="25" t="s">
        <v>108</v>
      </c>
      <c r="C32" s="44" t="s">
        <v>109</v>
      </c>
      <c r="D32" s="26">
        <v>47</v>
      </c>
      <c r="E32" s="40">
        <v>0.8</v>
      </c>
      <c r="F32" s="26">
        <v>0</v>
      </c>
      <c r="G32" s="40">
        <v>6.7</v>
      </c>
      <c r="H32" s="26">
        <v>0</v>
      </c>
      <c r="I32" s="40">
        <v>0</v>
      </c>
      <c r="J32" s="26">
        <v>5.7</v>
      </c>
      <c r="K32" s="40">
        <v>1.7</v>
      </c>
      <c r="L32" s="26">
        <v>7.4</v>
      </c>
      <c r="M32" s="60">
        <f t="shared" si="0"/>
        <v>0.77027027027027029</v>
      </c>
      <c r="N32" s="26">
        <v>5.2</v>
      </c>
      <c r="O32" s="40">
        <v>12.600000000000001</v>
      </c>
      <c r="P32" s="27">
        <f t="shared" si="6"/>
        <v>7.0149253731343277</v>
      </c>
      <c r="Q32" s="74">
        <v>-46420.995999999999</v>
      </c>
      <c r="R32" s="28">
        <v>112236.3986</v>
      </c>
      <c r="S32" s="74">
        <v>74762.342999999993</v>
      </c>
      <c r="T32" s="28">
        <v>23101.116000000002</v>
      </c>
      <c r="U32" s="74">
        <v>11211.8</v>
      </c>
      <c r="V32" s="28">
        <v>186998.74160000001</v>
      </c>
      <c r="W32" s="74">
        <v>140577.74559999999</v>
      </c>
      <c r="X32" s="28">
        <f t="shared" si="2"/>
        <v>3248.634587234043</v>
      </c>
      <c r="Y32" s="74">
        <f t="shared" si="3"/>
        <v>2260.9538212765956</v>
      </c>
      <c r="Z32" s="29">
        <f t="shared" si="4"/>
        <v>2388.0084808510637</v>
      </c>
    </row>
    <row r="33" spans="1:26">
      <c r="A33" s="41" t="s">
        <v>253</v>
      </c>
      <c r="B33" s="31" t="s">
        <v>158</v>
      </c>
      <c r="C33" s="45" t="s">
        <v>159</v>
      </c>
      <c r="D33" s="23">
        <v>47</v>
      </c>
      <c r="E33" s="41">
        <v>1</v>
      </c>
      <c r="F33" s="23">
        <v>0</v>
      </c>
      <c r="G33" s="41">
        <v>6</v>
      </c>
      <c r="H33" s="23">
        <v>1</v>
      </c>
      <c r="I33" s="41">
        <v>0</v>
      </c>
      <c r="J33" s="23">
        <v>7.6</v>
      </c>
      <c r="K33" s="41">
        <v>0.5</v>
      </c>
      <c r="L33" s="23">
        <v>8</v>
      </c>
      <c r="M33" s="61">
        <f t="shared" si="0"/>
        <v>0.95</v>
      </c>
      <c r="N33" s="23">
        <v>1.4</v>
      </c>
      <c r="O33" s="41">
        <v>9.5</v>
      </c>
      <c r="P33" s="32">
        <f t="shared" si="6"/>
        <v>6.7142857142857144</v>
      </c>
      <c r="Q33" s="75">
        <v>-3078.3359999999998</v>
      </c>
      <c r="R33" s="33">
        <v>84462.039000000004</v>
      </c>
      <c r="S33" s="75">
        <v>43200.540999999997</v>
      </c>
      <c r="T33" s="33">
        <v>21912</v>
      </c>
      <c r="U33" s="75">
        <v>3447.0650000000001</v>
      </c>
      <c r="V33" s="33">
        <v>127662.58</v>
      </c>
      <c r="W33" s="75">
        <v>124584.24400000001</v>
      </c>
      <c r="X33" s="33">
        <f t="shared" si="2"/>
        <v>2176.6705319148937</v>
      </c>
      <c r="Y33" s="75">
        <f t="shared" si="3"/>
        <v>2111.1740212765958</v>
      </c>
      <c r="Z33" s="34">
        <f t="shared" si="4"/>
        <v>1797.0646595744681</v>
      </c>
    </row>
    <row r="34" spans="1:26">
      <c r="A34" s="40" t="s">
        <v>253</v>
      </c>
      <c r="B34" s="25" t="s">
        <v>213</v>
      </c>
      <c r="C34" s="44" t="s">
        <v>214</v>
      </c>
      <c r="D34" s="26">
        <v>47</v>
      </c>
      <c r="E34" s="40">
        <v>1</v>
      </c>
      <c r="F34" s="26">
        <v>0</v>
      </c>
      <c r="G34" s="40">
        <v>6.2</v>
      </c>
      <c r="H34" s="26">
        <v>0</v>
      </c>
      <c r="I34" s="40">
        <v>0</v>
      </c>
      <c r="J34" s="26">
        <v>6.4</v>
      </c>
      <c r="K34" s="40">
        <v>0.8</v>
      </c>
      <c r="L34" s="26">
        <v>7.2</v>
      </c>
      <c r="M34" s="60">
        <f t="shared" si="0"/>
        <v>0.88888888888888895</v>
      </c>
      <c r="N34" s="26">
        <v>2.7</v>
      </c>
      <c r="O34" s="40">
        <v>9.9</v>
      </c>
      <c r="P34" s="27">
        <f t="shared" si="6"/>
        <v>7.5806451612903221</v>
      </c>
      <c r="Q34" s="74">
        <v>-1562.575</v>
      </c>
      <c r="R34" s="28">
        <v>80684.672999999995</v>
      </c>
      <c r="S34" s="74">
        <v>106900.94</v>
      </c>
      <c r="T34" s="28">
        <v>19265.508000000002</v>
      </c>
      <c r="U34" s="74">
        <v>35021.059000000001</v>
      </c>
      <c r="V34" s="28">
        <v>187585.61300000001</v>
      </c>
      <c r="W34" s="74">
        <v>186023.038</v>
      </c>
      <c r="X34" s="28">
        <f t="shared" si="2"/>
        <v>2836.1499148936173</v>
      </c>
      <c r="Y34" s="74">
        <f t="shared" si="3"/>
        <v>2802.903638297872</v>
      </c>
      <c r="Z34" s="29">
        <f t="shared" si="4"/>
        <v>1716.6951702127658</v>
      </c>
    </row>
    <row r="35" spans="1:26">
      <c r="A35" s="41" t="s">
        <v>253</v>
      </c>
      <c r="B35" s="31" t="s">
        <v>156</v>
      </c>
      <c r="C35" s="45" t="s">
        <v>157</v>
      </c>
      <c r="D35" s="23">
        <v>48</v>
      </c>
      <c r="E35" s="41">
        <v>1</v>
      </c>
      <c r="F35" s="23">
        <v>0</v>
      </c>
      <c r="G35" s="41">
        <v>7.1</v>
      </c>
      <c r="H35" s="23">
        <v>0</v>
      </c>
      <c r="I35" s="41">
        <v>0</v>
      </c>
      <c r="J35" s="23">
        <v>8.1</v>
      </c>
      <c r="K35" s="41">
        <v>0</v>
      </c>
      <c r="L35" s="23">
        <v>8.1</v>
      </c>
      <c r="M35" s="61">
        <f t="shared" si="0"/>
        <v>1</v>
      </c>
      <c r="N35" s="23">
        <v>2.8</v>
      </c>
      <c r="O35" s="41">
        <v>10.899999999999999</v>
      </c>
      <c r="P35" s="32">
        <f t="shared" si="6"/>
        <v>6.7605633802816909</v>
      </c>
      <c r="Q35" s="75">
        <v>-119.68</v>
      </c>
      <c r="R35" s="33">
        <v>88619.831999999995</v>
      </c>
      <c r="S35" s="75">
        <v>60984.648000000001</v>
      </c>
      <c r="T35" s="33">
        <v>36139.951999999997</v>
      </c>
      <c r="U35" s="75">
        <v>4932.2790000000005</v>
      </c>
      <c r="V35" s="33">
        <v>149604.48000000001</v>
      </c>
      <c r="W35" s="75">
        <v>149484.79999999999</v>
      </c>
      <c r="X35" s="33">
        <f t="shared" si="2"/>
        <v>2261.0885208333334</v>
      </c>
      <c r="Y35" s="75">
        <f t="shared" si="3"/>
        <v>2258.5951874999996</v>
      </c>
      <c r="Z35" s="34">
        <f t="shared" si="4"/>
        <v>1846.2465</v>
      </c>
    </row>
    <row r="36" spans="1:26" s="13" customFormat="1">
      <c r="A36" s="17" t="s">
        <v>253</v>
      </c>
      <c r="B36" s="55" t="s">
        <v>261</v>
      </c>
      <c r="C36" s="56"/>
      <c r="D36" s="57">
        <f>SUM(D20:D35)</f>
        <v>598</v>
      </c>
      <c r="E36" s="17">
        <f t="shared" ref="E36:U36" si="7">SUM(E20:E35)</f>
        <v>14.5</v>
      </c>
      <c r="F36" s="57">
        <f t="shared" si="7"/>
        <v>1</v>
      </c>
      <c r="G36" s="17">
        <f t="shared" si="7"/>
        <v>92.5</v>
      </c>
      <c r="H36" s="57">
        <f t="shared" si="7"/>
        <v>1.1000000000000001</v>
      </c>
      <c r="I36" s="17">
        <f t="shared" si="7"/>
        <v>2.8</v>
      </c>
      <c r="J36" s="57">
        <f t="shared" si="7"/>
        <v>93</v>
      </c>
      <c r="K36" s="17">
        <f t="shared" si="7"/>
        <v>19</v>
      </c>
      <c r="L36" s="57">
        <f t="shared" si="7"/>
        <v>111.69999999999999</v>
      </c>
      <c r="M36" s="64">
        <f t="shared" si="0"/>
        <v>0.83258728737690246</v>
      </c>
      <c r="N36" s="57">
        <f t="shared" si="7"/>
        <v>59.2</v>
      </c>
      <c r="O36" s="17">
        <f t="shared" si="7"/>
        <v>171.20000000000002</v>
      </c>
      <c r="P36" s="14">
        <f t="shared" si="7"/>
        <v>108.13930736208638</v>
      </c>
      <c r="Q36" s="21">
        <f t="shared" si="7"/>
        <v>-107124.67299999998</v>
      </c>
      <c r="R36" s="15">
        <f t="shared" si="7"/>
        <v>1340853.8936000001</v>
      </c>
      <c r="S36" s="21">
        <f t="shared" si="7"/>
        <v>814430.19400000013</v>
      </c>
      <c r="T36" s="15">
        <f t="shared" si="7"/>
        <v>308696.016</v>
      </c>
      <c r="U36" s="21">
        <f t="shared" si="7"/>
        <v>190790.44100000002</v>
      </c>
      <c r="V36" s="15">
        <f t="shared" ref="V36" si="8">SUM(V20:V35)</f>
        <v>2155284.0876000002</v>
      </c>
      <c r="W36" s="21">
        <f t="shared" ref="W36" si="9">SUM(W20:W35)</f>
        <v>2048159.4146</v>
      </c>
      <c r="X36" s="15">
        <f t="shared" si="2"/>
        <v>2768.8923588628768</v>
      </c>
      <c r="Y36" s="21">
        <f t="shared" si="3"/>
        <v>2589.7541096989962</v>
      </c>
      <c r="Z36" s="58">
        <f t="shared" si="4"/>
        <v>2242.2305913043479</v>
      </c>
    </row>
    <row r="37" spans="1:26">
      <c r="A37" s="66" t="s">
        <v>254</v>
      </c>
      <c r="B37" s="67" t="s">
        <v>215</v>
      </c>
      <c r="C37" s="68" t="s">
        <v>216</v>
      </c>
      <c r="D37" s="69">
        <v>51</v>
      </c>
      <c r="E37" s="66">
        <v>0.9</v>
      </c>
      <c r="F37" s="69">
        <v>1</v>
      </c>
      <c r="G37" s="66">
        <v>5.8</v>
      </c>
      <c r="H37" s="69">
        <v>0</v>
      </c>
      <c r="I37" s="66">
        <v>0</v>
      </c>
      <c r="J37" s="69">
        <v>7.1</v>
      </c>
      <c r="K37" s="66">
        <v>0.6</v>
      </c>
      <c r="L37" s="69">
        <v>7.7</v>
      </c>
      <c r="M37" s="70">
        <f t="shared" si="0"/>
        <v>0.92207792207792205</v>
      </c>
      <c r="N37" s="69">
        <v>2</v>
      </c>
      <c r="O37" s="66">
        <v>9.6999999999999993</v>
      </c>
      <c r="P37" s="71">
        <f t="shared" ref="P37:P57" si="10">+D37/(G37+H37)</f>
        <v>8.793103448275863</v>
      </c>
      <c r="Q37" s="78">
        <v>-4857.2160000000003</v>
      </c>
      <c r="R37" s="72">
        <v>82386.13</v>
      </c>
      <c r="S37" s="78">
        <v>66993.952999999994</v>
      </c>
      <c r="T37" s="72">
        <v>12719.208000000001</v>
      </c>
      <c r="U37" s="78">
        <v>15296.183999999999</v>
      </c>
      <c r="V37" s="72">
        <v>149380.08300000001</v>
      </c>
      <c r="W37" s="78">
        <v>144522.867</v>
      </c>
      <c r="X37" s="72">
        <f t="shared" si="2"/>
        <v>2379.6998235294122</v>
      </c>
      <c r="Y37" s="78">
        <f t="shared" si="3"/>
        <v>2284.4602941176472</v>
      </c>
      <c r="Z37" s="73">
        <f t="shared" si="4"/>
        <v>1615.4143137254903</v>
      </c>
    </row>
    <row r="38" spans="1:26">
      <c r="A38" s="40" t="s">
        <v>254</v>
      </c>
      <c r="B38" s="25" t="s">
        <v>119</v>
      </c>
      <c r="C38" s="44" t="s">
        <v>120</v>
      </c>
      <c r="D38" s="26">
        <v>52</v>
      </c>
      <c r="E38" s="40">
        <v>1</v>
      </c>
      <c r="F38" s="26">
        <v>0</v>
      </c>
      <c r="G38" s="40">
        <v>6.5</v>
      </c>
      <c r="H38" s="26">
        <v>0</v>
      </c>
      <c r="I38" s="40">
        <v>1</v>
      </c>
      <c r="J38" s="26">
        <v>7</v>
      </c>
      <c r="K38" s="40">
        <v>1.5</v>
      </c>
      <c r="L38" s="26">
        <v>8.5</v>
      </c>
      <c r="M38" s="60">
        <f t="shared" si="0"/>
        <v>0.82352941176470584</v>
      </c>
      <c r="N38" s="26">
        <v>6.8</v>
      </c>
      <c r="O38" s="40">
        <v>15.3</v>
      </c>
      <c r="P38" s="27">
        <f t="shared" si="10"/>
        <v>8</v>
      </c>
      <c r="Q38" s="74">
        <v>-9032.7039999999997</v>
      </c>
      <c r="R38" s="28">
        <v>126986.958</v>
      </c>
      <c r="S38" s="74">
        <v>30873.956999999999</v>
      </c>
      <c r="T38" s="28">
        <v>10250</v>
      </c>
      <c r="U38" s="74">
        <v>0</v>
      </c>
      <c r="V38" s="28">
        <v>157860.91500000001</v>
      </c>
      <c r="W38" s="74">
        <v>148828.21100000001</v>
      </c>
      <c r="X38" s="28">
        <f t="shared" si="2"/>
        <v>2838.6714423076924</v>
      </c>
      <c r="Y38" s="74">
        <f t="shared" si="3"/>
        <v>2664.9655961538465</v>
      </c>
      <c r="Z38" s="29">
        <f t="shared" si="4"/>
        <v>2442.0568846153847</v>
      </c>
    </row>
    <row r="39" spans="1:26">
      <c r="A39" s="41" t="s">
        <v>254</v>
      </c>
      <c r="B39" s="31" t="s">
        <v>196</v>
      </c>
      <c r="C39" s="45" t="s">
        <v>197</v>
      </c>
      <c r="D39" s="23">
        <v>54</v>
      </c>
      <c r="E39" s="41">
        <v>1</v>
      </c>
      <c r="F39" s="23">
        <v>0</v>
      </c>
      <c r="G39" s="41">
        <v>6.9</v>
      </c>
      <c r="H39" s="23">
        <v>0</v>
      </c>
      <c r="I39" s="41">
        <v>1</v>
      </c>
      <c r="J39" s="23">
        <v>7.7</v>
      </c>
      <c r="K39" s="41">
        <v>1.2</v>
      </c>
      <c r="L39" s="23">
        <v>8.9</v>
      </c>
      <c r="M39" s="61">
        <f t="shared" si="0"/>
        <v>0.8651685393258427</v>
      </c>
      <c r="N39" s="23">
        <v>4.0999999999999996</v>
      </c>
      <c r="O39" s="41">
        <v>13</v>
      </c>
      <c r="P39" s="32">
        <f t="shared" si="10"/>
        <v>7.8260869565217384</v>
      </c>
      <c r="Q39" s="75">
        <v>-10038.790000000001</v>
      </c>
      <c r="R39" s="33">
        <v>104198.72100000001</v>
      </c>
      <c r="S39" s="75">
        <v>61487.493000000002</v>
      </c>
      <c r="T39" s="33">
        <v>18086.654999999999</v>
      </c>
      <c r="U39" s="75">
        <v>17806.606</v>
      </c>
      <c r="V39" s="33">
        <v>165686.21400000001</v>
      </c>
      <c r="W39" s="75">
        <v>155647.424</v>
      </c>
      <c r="X39" s="33">
        <f t="shared" si="2"/>
        <v>2403.5732037037037</v>
      </c>
      <c r="Y39" s="75">
        <f t="shared" si="3"/>
        <v>2217.6696851851852</v>
      </c>
      <c r="Z39" s="34">
        <f t="shared" si="4"/>
        <v>1929.6059444444445</v>
      </c>
    </row>
    <row r="40" spans="1:26">
      <c r="A40" s="40" t="s">
        <v>254</v>
      </c>
      <c r="B40" s="25" t="s">
        <v>121</v>
      </c>
      <c r="C40" s="44" t="s">
        <v>123</v>
      </c>
      <c r="D40" s="26">
        <v>64</v>
      </c>
      <c r="E40" s="40">
        <v>1</v>
      </c>
      <c r="F40" s="26">
        <v>1</v>
      </c>
      <c r="G40" s="40">
        <v>9</v>
      </c>
      <c r="H40" s="26">
        <v>1.9</v>
      </c>
      <c r="I40" s="40">
        <v>0</v>
      </c>
      <c r="J40" s="26">
        <v>12.9</v>
      </c>
      <c r="K40" s="40">
        <v>0</v>
      </c>
      <c r="L40" s="26">
        <v>12.9</v>
      </c>
      <c r="M40" s="60">
        <f t="shared" ref="M40:M71" si="11">+J40/L40</f>
        <v>1</v>
      </c>
      <c r="N40" s="26">
        <v>9.8000000000000007</v>
      </c>
      <c r="O40" s="40">
        <v>22.700000000000003</v>
      </c>
      <c r="P40" s="27">
        <f t="shared" si="10"/>
        <v>5.8715596330275224</v>
      </c>
      <c r="Q40" s="74">
        <v>-15823.67</v>
      </c>
      <c r="R40" s="28">
        <v>158880.77299999999</v>
      </c>
      <c r="S40" s="74">
        <v>100447.933</v>
      </c>
      <c r="T40" s="28">
        <v>31253.239000000001</v>
      </c>
      <c r="U40" s="74">
        <v>37613.779000000002</v>
      </c>
      <c r="V40" s="28">
        <v>259328.70600000001</v>
      </c>
      <c r="W40" s="74">
        <v>243505.03599999999</v>
      </c>
      <c r="X40" s="28">
        <f t="shared" ref="X40:X71" si="12">+(V40-(T40+U40))/D40</f>
        <v>2975.9638749999999</v>
      </c>
      <c r="Y40" s="74">
        <f t="shared" ref="Y40:Y71" si="13">+(W40-(U40+T40))/D40</f>
        <v>2728.7190312499997</v>
      </c>
      <c r="Z40" s="29">
        <f t="shared" ref="Z40:Z71" si="14">+R40/D40</f>
        <v>2482.5120781249998</v>
      </c>
    </row>
    <row r="41" spans="1:26">
      <c r="A41" s="41" t="s">
        <v>254</v>
      </c>
      <c r="B41" s="31" t="s">
        <v>167</v>
      </c>
      <c r="C41" s="45" t="s">
        <v>168</v>
      </c>
      <c r="D41" s="23">
        <v>65</v>
      </c>
      <c r="E41" s="41">
        <v>0.9</v>
      </c>
      <c r="F41" s="23">
        <v>1</v>
      </c>
      <c r="G41" s="41">
        <v>9.3000000000000007</v>
      </c>
      <c r="H41" s="23">
        <v>0</v>
      </c>
      <c r="I41" s="41">
        <v>0</v>
      </c>
      <c r="J41" s="23">
        <v>10.8</v>
      </c>
      <c r="K41" s="41">
        <v>0.5</v>
      </c>
      <c r="L41" s="23">
        <v>11.2</v>
      </c>
      <c r="M41" s="61">
        <f t="shared" si="11"/>
        <v>0.96428571428571441</v>
      </c>
      <c r="N41" s="23">
        <v>3.5</v>
      </c>
      <c r="O41" s="41">
        <v>14.8</v>
      </c>
      <c r="P41" s="32">
        <f t="shared" si="10"/>
        <v>6.9892473118279561</v>
      </c>
      <c r="Q41" s="75">
        <v>-12156.055</v>
      </c>
      <c r="R41" s="33">
        <v>125468.69100000001</v>
      </c>
      <c r="S41" s="75">
        <v>36049.631000000001</v>
      </c>
      <c r="T41" s="33">
        <v>16592</v>
      </c>
      <c r="U41" s="75">
        <v>0</v>
      </c>
      <c r="V41" s="33">
        <v>161518.32199999999</v>
      </c>
      <c r="W41" s="75">
        <v>149362.26699999999</v>
      </c>
      <c r="X41" s="33">
        <f t="shared" si="12"/>
        <v>2229.6357230769227</v>
      </c>
      <c r="Y41" s="75">
        <f t="shared" si="13"/>
        <v>2042.6194923076921</v>
      </c>
      <c r="Z41" s="34">
        <f t="shared" si="14"/>
        <v>1930.287553846154</v>
      </c>
    </row>
    <row r="42" spans="1:26">
      <c r="A42" s="40" t="s">
        <v>254</v>
      </c>
      <c r="B42" s="25" t="s">
        <v>181</v>
      </c>
      <c r="C42" s="44" t="s">
        <v>182</v>
      </c>
      <c r="D42" s="26">
        <v>66</v>
      </c>
      <c r="E42" s="40">
        <v>0.7</v>
      </c>
      <c r="F42" s="26">
        <v>1</v>
      </c>
      <c r="G42" s="40">
        <v>7.6</v>
      </c>
      <c r="H42" s="26">
        <v>0</v>
      </c>
      <c r="I42" s="40">
        <v>1</v>
      </c>
      <c r="J42" s="26">
        <v>6.3</v>
      </c>
      <c r="K42" s="40">
        <v>4</v>
      </c>
      <c r="L42" s="26">
        <v>10.3</v>
      </c>
      <c r="M42" s="60">
        <f t="shared" si="11"/>
        <v>0.61165048543689315</v>
      </c>
      <c r="N42" s="26">
        <v>7.9</v>
      </c>
      <c r="O42" s="40">
        <v>18.200000000000003</v>
      </c>
      <c r="P42" s="27">
        <f t="shared" si="10"/>
        <v>8.6842105263157894</v>
      </c>
      <c r="Q42" s="74">
        <v>-7451.6379999999999</v>
      </c>
      <c r="R42" s="28">
        <v>112941.245</v>
      </c>
      <c r="S42" s="74">
        <v>44425.891000000003</v>
      </c>
      <c r="T42" s="28">
        <v>6641</v>
      </c>
      <c r="U42" s="74">
        <v>11361.584000000001</v>
      </c>
      <c r="V42" s="28">
        <v>157367.136</v>
      </c>
      <c r="W42" s="74">
        <v>149915.49799999999</v>
      </c>
      <c r="X42" s="28">
        <f t="shared" si="12"/>
        <v>2111.5841212121213</v>
      </c>
      <c r="Y42" s="74">
        <f t="shared" si="13"/>
        <v>1998.680515151515</v>
      </c>
      <c r="Z42" s="29">
        <f t="shared" si="14"/>
        <v>1711.2309848484847</v>
      </c>
    </row>
    <row r="43" spans="1:26">
      <c r="A43" s="41" t="s">
        <v>254</v>
      </c>
      <c r="B43" s="31" t="s">
        <v>162</v>
      </c>
      <c r="C43" s="45" t="s">
        <v>164</v>
      </c>
      <c r="D43" s="23">
        <v>68</v>
      </c>
      <c r="E43" s="41">
        <v>0.7</v>
      </c>
      <c r="F43" s="23">
        <v>0</v>
      </c>
      <c r="G43" s="41">
        <v>7</v>
      </c>
      <c r="H43" s="23">
        <v>2.9</v>
      </c>
      <c r="I43" s="41">
        <v>1</v>
      </c>
      <c r="J43" s="23">
        <v>11.3</v>
      </c>
      <c r="K43" s="41">
        <v>0.3</v>
      </c>
      <c r="L43" s="23">
        <v>11.6</v>
      </c>
      <c r="M43" s="61">
        <f t="shared" si="11"/>
        <v>0.97413793103448287</v>
      </c>
      <c r="N43" s="23">
        <v>10.1</v>
      </c>
      <c r="O43" s="41">
        <v>21.700000000000003</v>
      </c>
      <c r="P43" s="32">
        <f t="shared" si="10"/>
        <v>6.8686868686868685</v>
      </c>
      <c r="Q43" s="75">
        <v>-10641.646000000001</v>
      </c>
      <c r="R43" s="33">
        <v>156376.818</v>
      </c>
      <c r="S43" s="75">
        <v>77216.135999999999</v>
      </c>
      <c r="T43" s="33">
        <v>22361.88</v>
      </c>
      <c r="U43" s="75">
        <v>28170.811000000002</v>
      </c>
      <c r="V43" s="33">
        <v>233592.954</v>
      </c>
      <c r="W43" s="75">
        <v>222951.30799999999</v>
      </c>
      <c r="X43" s="33">
        <v>4693.8528974358969</v>
      </c>
      <c r="Y43" s="75">
        <v>4420.9901794871785</v>
      </c>
      <c r="Z43" s="34">
        <v>4009.6619999999998</v>
      </c>
    </row>
    <row r="44" spans="1:26">
      <c r="A44" s="40" t="s">
        <v>254</v>
      </c>
      <c r="B44" s="25" t="s">
        <v>165</v>
      </c>
      <c r="C44" s="44" t="s">
        <v>166</v>
      </c>
      <c r="D44" s="26">
        <v>68</v>
      </c>
      <c r="E44" s="40">
        <v>1</v>
      </c>
      <c r="F44" s="26">
        <v>0</v>
      </c>
      <c r="G44" s="40">
        <v>10.7</v>
      </c>
      <c r="H44" s="26">
        <v>0</v>
      </c>
      <c r="I44" s="40">
        <v>0</v>
      </c>
      <c r="J44" s="26">
        <v>6.8</v>
      </c>
      <c r="K44" s="40">
        <v>4.8</v>
      </c>
      <c r="L44" s="26">
        <v>11.7</v>
      </c>
      <c r="M44" s="60">
        <f t="shared" si="11"/>
        <v>0.58119658119658124</v>
      </c>
      <c r="N44" s="26">
        <v>5.8</v>
      </c>
      <c r="O44" s="40">
        <v>17.399999999999999</v>
      </c>
      <c r="P44" s="27">
        <f t="shared" si="10"/>
        <v>6.3551401869158886</v>
      </c>
      <c r="Q44" s="74">
        <v>-32140.221000000001</v>
      </c>
      <c r="R44" s="28">
        <v>117993.118</v>
      </c>
      <c r="S44" s="74">
        <v>45139.677000000003</v>
      </c>
      <c r="T44" s="28">
        <v>31013.359</v>
      </c>
      <c r="U44" s="74">
        <v>0</v>
      </c>
      <c r="V44" s="28">
        <v>163132.79500000001</v>
      </c>
      <c r="W44" s="74">
        <v>130992.57399999999</v>
      </c>
      <c r="X44" s="28">
        <f t="shared" si="12"/>
        <v>1942.9328823529413</v>
      </c>
      <c r="Y44" s="74">
        <f t="shared" si="13"/>
        <v>1470.2825735294118</v>
      </c>
      <c r="Z44" s="29">
        <f t="shared" si="14"/>
        <v>1735.192911764706</v>
      </c>
    </row>
    <row r="45" spans="1:26">
      <c r="A45" s="41" t="s">
        <v>254</v>
      </c>
      <c r="B45" s="31" t="s">
        <v>154</v>
      </c>
      <c r="C45" s="45" t="s">
        <v>155</v>
      </c>
      <c r="D45" s="23">
        <v>72</v>
      </c>
      <c r="E45" s="41">
        <v>1</v>
      </c>
      <c r="F45" s="23">
        <v>1</v>
      </c>
      <c r="G45" s="41">
        <v>7.3</v>
      </c>
      <c r="H45" s="23">
        <v>1</v>
      </c>
      <c r="I45" s="41">
        <v>0.8</v>
      </c>
      <c r="J45" s="23">
        <v>9.3000000000000007</v>
      </c>
      <c r="K45" s="41">
        <v>1.8</v>
      </c>
      <c r="L45" s="23">
        <v>11.1</v>
      </c>
      <c r="M45" s="61">
        <f t="shared" si="11"/>
        <v>0.83783783783783794</v>
      </c>
      <c r="N45" s="23">
        <v>5</v>
      </c>
      <c r="O45" s="41">
        <v>16.100000000000001</v>
      </c>
      <c r="P45" s="32">
        <f t="shared" si="10"/>
        <v>8.6746987951807224</v>
      </c>
      <c r="Q45" s="75">
        <v>-32658.526000000002</v>
      </c>
      <c r="R45" s="33">
        <v>135015.31099999999</v>
      </c>
      <c r="S45" s="75">
        <v>99241.926999999996</v>
      </c>
      <c r="T45" s="33">
        <v>37269.455999999998</v>
      </c>
      <c r="U45" s="75">
        <v>21190.017</v>
      </c>
      <c r="V45" s="33">
        <v>234257.23800000001</v>
      </c>
      <c r="W45" s="75">
        <v>201598.712</v>
      </c>
      <c r="X45" s="33">
        <f t="shared" si="12"/>
        <v>2441.6356250000003</v>
      </c>
      <c r="Y45" s="75">
        <f t="shared" si="13"/>
        <v>1988.044986111111</v>
      </c>
      <c r="Z45" s="34">
        <f t="shared" si="14"/>
        <v>1875.2126527777775</v>
      </c>
    </row>
    <row r="46" spans="1:26">
      <c r="A46" s="40" t="s">
        <v>254</v>
      </c>
      <c r="B46" s="25" t="s">
        <v>202</v>
      </c>
      <c r="C46" s="44" t="s">
        <v>204</v>
      </c>
      <c r="D46" s="26">
        <v>76</v>
      </c>
      <c r="E46" s="40">
        <v>1</v>
      </c>
      <c r="F46" s="26">
        <v>1</v>
      </c>
      <c r="G46" s="40">
        <v>6.6</v>
      </c>
      <c r="H46" s="26">
        <v>0</v>
      </c>
      <c r="I46" s="40">
        <v>0</v>
      </c>
      <c r="J46" s="26">
        <v>8</v>
      </c>
      <c r="K46" s="40">
        <v>0.7</v>
      </c>
      <c r="L46" s="26">
        <v>8.6</v>
      </c>
      <c r="M46" s="60">
        <f t="shared" si="11"/>
        <v>0.93023255813953487</v>
      </c>
      <c r="N46" s="26">
        <v>5.4</v>
      </c>
      <c r="O46" s="40">
        <v>14.1</v>
      </c>
      <c r="P46" s="27">
        <f t="shared" si="10"/>
        <v>11.515151515151516</v>
      </c>
      <c r="Q46" s="74">
        <v>-48960.284</v>
      </c>
      <c r="R46" s="28">
        <v>107515.564</v>
      </c>
      <c r="S46" s="74">
        <v>78745.055999999997</v>
      </c>
      <c r="T46" s="28">
        <v>32073.143</v>
      </c>
      <c r="U46" s="74">
        <v>0</v>
      </c>
      <c r="V46" s="28">
        <v>186260.62</v>
      </c>
      <c r="W46" s="74">
        <v>137300.33600000001</v>
      </c>
      <c r="X46" s="28">
        <f t="shared" si="12"/>
        <v>2028.7825921052629</v>
      </c>
      <c r="Y46" s="74">
        <f t="shared" si="13"/>
        <v>1384.5683289473686</v>
      </c>
      <c r="Z46" s="29">
        <f t="shared" si="14"/>
        <v>1414.6784736842105</v>
      </c>
    </row>
    <row r="47" spans="1:26">
      <c r="A47" s="41" t="s">
        <v>254</v>
      </c>
      <c r="B47" s="31" t="s">
        <v>215</v>
      </c>
      <c r="C47" s="45" t="s">
        <v>217</v>
      </c>
      <c r="D47" s="23">
        <v>81</v>
      </c>
      <c r="E47" s="41">
        <v>0.9</v>
      </c>
      <c r="F47" s="23">
        <v>1</v>
      </c>
      <c r="G47" s="41">
        <v>8.4</v>
      </c>
      <c r="H47" s="23">
        <v>0</v>
      </c>
      <c r="I47" s="41">
        <v>1.1000000000000001</v>
      </c>
      <c r="J47" s="23">
        <v>11.4</v>
      </c>
      <c r="K47" s="41">
        <v>0</v>
      </c>
      <c r="L47" s="23">
        <v>11.4</v>
      </c>
      <c r="M47" s="61">
        <f t="shared" si="11"/>
        <v>1</v>
      </c>
      <c r="N47" s="23">
        <v>5.0999999999999996</v>
      </c>
      <c r="O47" s="41">
        <v>16.5</v>
      </c>
      <c r="P47" s="32">
        <f t="shared" si="10"/>
        <v>9.6428571428571423</v>
      </c>
      <c r="Q47" s="75">
        <v>-8816.4259999999995</v>
      </c>
      <c r="R47" s="33">
        <v>131633.14300000001</v>
      </c>
      <c r="S47" s="75">
        <v>92076.331999999995</v>
      </c>
      <c r="T47" s="33">
        <v>27165.072</v>
      </c>
      <c r="U47" s="75">
        <v>19315.635999999999</v>
      </c>
      <c r="V47" s="33">
        <v>223709.47500000001</v>
      </c>
      <c r="W47" s="75">
        <v>214893.049</v>
      </c>
      <c r="X47" s="33">
        <f t="shared" si="12"/>
        <v>2188.0094691358022</v>
      </c>
      <c r="Y47" s="75">
        <f t="shared" si="13"/>
        <v>2079.1647037037037</v>
      </c>
      <c r="Z47" s="34">
        <f t="shared" si="14"/>
        <v>1625.1005308641977</v>
      </c>
    </row>
    <row r="48" spans="1:26">
      <c r="A48" s="40" t="s">
        <v>254</v>
      </c>
      <c r="B48" s="25" t="s">
        <v>129</v>
      </c>
      <c r="C48" s="44" t="s">
        <v>130</v>
      </c>
      <c r="D48" s="26">
        <v>84</v>
      </c>
      <c r="E48" s="40">
        <v>1</v>
      </c>
      <c r="F48" s="26">
        <v>1</v>
      </c>
      <c r="G48" s="40">
        <v>9.6</v>
      </c>
      <c r="H48" s="26">
        <v>0</v>
      </c>
      <c r="I48" s="40">
        <v>1</v>
      </c>
      <c r="J48" s="26">
        <v>11.5</v>
      </c>
      <c r="K48" s="40">
        <v>1.1000000000000001</v>
      </c>
      <c r="L48" s="26">
        <v>12.6</v>
      </c>
      <c r="M48" s="60">
        <f t="shared" si="11"/>
        <v>0.91269841269841268</v>
      </c>
      <c r="N48" s="26">
        <v>5.5</v>
      </c>
      <c r="O48" s="40">
        <v>18.100000000000001</v>
      </c>
      <c r="P48" s="27">
        <f t="shared" si="10"/>
        <v>8.75</v>
      </c>
      <c r="Q48" s="74">
        <v>-31832.095000000001</v>
      </c>
      <c r="R48" s="28">
        <v>144833.49100000001</v>
      </c>
      <c r="S48" s="74">
        <v>34274.275999999998</v>
      </c>
      <c r="T48" s="28">
        <v>11122</v>
      </c>
      <c r="U48" s="74">
        <v>0</v>
      </c>
      <c r="V48" s="28">
        <v>179107.76699999999</v>
      </c>
      <c r="W48" s="74">
        <v>147275.67199999999</v>
      </c>
      <c r="X48" s="28">
        <f t="shared" si="12"/>
        <v>1999.8305595238094</v>
      </c>
      <c r="Y48" s="74">
        <f t="shared" si="13"/>
        <v>1620.8770476190475</v>
      </c>
      <c r="Z48" s="29">
        <f t="shared" si="14"/>
        <v>1724.2082261904764</v>
      </c>
    </row>
    <row r="49" spans="1:26">
      <c r="A49" s="41" t="s">
        <v>254</v>
      </c>
      <c r="B49" s="31" t="s">
        <v>91</v>
      </c>
      <c r="C49" s="45" t="s">
        <v>92</v>
      </c>
      <c r="D49" s="23">
        <v>86</v>
      </c>
      <c r="E49" s="41">
        <v>1</v>
      </c>
      <c r="F49" s="23">
        <v>1</v>
      </c>
      <c r="G49" s="41">
        <v>9.1</v>
      </c>
      <c r="H49" s="23">
        <v>1</v>
      </c>
      <c r="I49" s="41">
        <v>0</v>
      </c>
      <c r="J49" s="23">
        <v>12</v>
      </c>
      <c r="K49" s="41">
        <v>0.1</v>
      </c>
      <c r="L49" s="23">
        <v>12.1</v>
      </c>
      <c r="M49" s="61">
        <v>0.99173553719008267</v>
      </c>
      <c r="N49" s="23">
        <v>5.0999999999999996</v>
      </c>
      <c r="O49" s="41">
        <v>17.2</v>
      </c>
      <c r="P49" s="32">
        <v>8.5148514851485153</v>
      </c>
      <c r="Q49" s="75">
        <v>-15756.48</v>
      </c>
      <c r="R49" s="33">
        <v>159198.973</v>
      </c>
      <c r="S49" s="75">
        <v>66820.414999999994</v>
      </c>
      <c r="T49" s="33">
        <v>38453.303999999996</v>
      </c>
      <c r="U49" s="75">
        <v>4530.7070000000003</v>
      </c>
      <c r="V49" s="33">
        <v>226019.38800000001</v>
      </c>
      <c r="W49" s="75">
        <v>210262.908</v>
      </c>
      <c r="X49" s="33">
        <v>2128.3183372093026</v>
      </c>
      <c r="Y49" s="75">
        <v>1945.103453488372</v>
      </c>
      <c r="Z49" s="34">
        <v>1851.1508488372092</v>
      </c>
    </row>
    <row r="50" spans="1:26">
      <c r="A50" s="40" t="s">
        <v>254</v>
      </c>
      <c r="B50" s="25" t="s">
        <v>99</v>
      </c>
      <c r="C50" s="44" t="s">
        <v>100</v>
      </c>
      <c r="D50" s="26">
        <v>87</v>
      </c>
      <c r="E50" s="40">
        <v>0.8</v>
      </c>
      <c r="F50" s="26">
        <v>1</v>
      </c>
      <c r="G50" s="40">
        <v>10.4</v>
      </c>
      <c r="H50" s="26">
        <v>0</v>
      </c>
      <c r="I50" s="40">
        <v>1</v>
      </c>
      <c r="J50" s="26">
        <v>10.9</v>
      </c>
      <c r="K50" s="40">
        <v>2.2999999999999998</v>
      </c>
      <c r="L50" s="26">
        <v>13.2</v>
      </c>
      <c r="M50" s="60">
        <f t="shared" si="11"/>
        <v>0.8257575757575758</v>
      </c>
      <c r="N50" s="26">
        <v>6.9</v>
      </c>
      <c r="O50" s="40">
        <v>20.100000000000001</v>
      </c>
      <c r="P50" s="27">
        <f t="shared" si="10"/>
        <v>8.365384615384615</v>
      </c>
      <c r="Q50" s="74">
        <v>-10473.063</v>
      </c>
      <c r="R50" s="28">
        <v>145736.13500000001</v>
      </c>
      <c r="S50" s="74">
        <v>86874.415999999997</v>
      </c>
      <c r="T50" s="28">
        <v>22375.583999999999</v>
      </c>
      <c r="U50" s="74">
        <v>41971.555999999997</v>
      </c>
      <c r="V50" s="28">
        <v>232610.55100000001</v>
      </c>
      <c r="W50" s="74">
        <v>222137.48800000001</v>
      </c>
      <c r="X50" s="28">
        <f t="shared" si="12"/>
        <v>1934.062195402299</v>
      </c>
      <c r="Y50" s="74">
        <f t="shared" si="13"/>
        <v>1813.6821609195401</v>
      </c>
      <c r="Z50" s="29">
        <f t="shared" si="14"/>
        <v>1675.1279885057472</v>
      </c>
    </row>
    <row r="51" spans="1:26">
      <c r="A51" s="41" t="s">
        <v>254</v>
      </c>
      <c r="B51" s="31" t="s">
        <v>175</v>
      </c>
      <c r="C51" s="45" t="s">
        <v>176</v>
      </c>
      <c r="D51" s="23">
        <v>88</v>
      </c>
      <c r="E51" s="41">
        <v>1</v>
      </c>
      <c r="F51" s="23">
        <v>1</v>
      </c>
      <c r="G51" s="41">
        <v>8.3000000000000007</v>
      </c>
      <c r="H51" s="23">
        <v>0</v>
      </c>
      <c r="I51" s="41">
        <v>1</v>
      </c>
      <c r="J51" s="23">
        <v>9.6</v>
      </c>
      <c r="K51" s="41">
        <v>1.7</v>
      </c>
      <c r="L51" s="23">
        <v>11.3</v>
      </c>
      <c r="M51" s="61">
        <f t="shared" si="11"/>
        <v>0.84955752212389368</v>
      </c>
      <c r="N51" s="23">
        <v>10</v>
      </c>
      <c r="O51" s="41">
        <v>21.299999999999997</v>
      </c>
      <c r="P51" s="32">
        <f t="shared" si="10"/>
        <v>10.602409638554215</v>
      </c>
      <c r="Q51" s="75">
        <v>-6688.9009999999998</v>
      </c>
      <c r="R51" s="33">
        <v>155350.986</v>
      </c>
      <c r="S51" s="75">
        <v>56496.273999999998</v>
      </c>
      <c r="T51" s="33">
        <v>12098.075999999999</v>
      </c>
      <c r="U51" s="75">
        <v>10893.522999999999</v>
      </c>
      <c r="V51" s="33">
        <v>211847.26</v>
      </c>
      <c r="W51" s="75">
        <v>205158.359</v>
      </c>
      <c r="X51" s="33">
        <f t="shared" si="12"/>
        <v>2146.0870568181822</v>
      </c>
      <c r="Y51" s="75">
        <f t="shared" si="13"/>
        <v>2070.0768181818185</v>
      </c>
      <c r="Z51" s="34">
        <f t="shared" si="14"/>
        <v>1765.3521136363636</v>
      </c>
    </row>
    <row r="52" spans="1:26">
      <c r="A52" s="40" t="s">
        <v>254</v>
      </c>
      <c r="B52" s="25" t="s">
        <v>48</v>
      </c>
      <c r="C52" s="44" t="s">
        <v>50</v>
      </c>
      <c r="D52" s="26">
        <v>89</v>
      </c>
      <c r="E52" s="40">
        <v>1</v>
      </c>
      <c r="F52" s="26">
        <v>1.8</v>
      </c>
      <c r="G52" s="40">
        <v>7.8</v>
      </c>
      <c r="H52" s="26">
        <v>0</v>
      </c>
      <c r="I52" s="40">
        <v>0.8</v>
      </c>
      <c r="J52" s="26">
        <v>9.5</v>
      </c>
      <c r="K52" s="40">
        <v>1.8</v>
      </c>
      <c r="L52" s="26">
        <v>11.3</v>
      </c>
      <c r="M52" s="60">
        <f t="shared" si="11"/>
        <v>0.84070796460176989</v>
      </c>
      <c r="N52" s="26">
        <v>1.7</v>
      </c>
      <c r="O52" s="40">
        <v>13</v>
      </c>
      <c r="P52" s="27">
        <f t="shared" si="10"/>
        <v>11.410256410256411</v>
      </c>
      <c r="Q52" s="74"/>
      <c r="R52" s="28"/>
      <c r="S52" s="74"/>
      <c r="T52" s="28"/>
      <c r="U52" s="74"/>
      <c r="V52" s="28"/>
      <c r="W52" s="74"/>
      <c r="X52" s="28">
        <f t="shared" si="12"/>
        <v>0</v>
      </c>
      <c r="Y52" s="74">
        <f t="shared" si="13"/>
        <v>0</v>
      </c>
      <c r="Z52" s="29">
        <f t="shared" si="14"/>
        <v>0</v>
      </c>
    </row>
    <row r="53" spans="1:26">
      <c r="A53" s="41" t="s">
        <v>254</v>
      </c>
      <c r="B53" s="31" t="s">
        <v>86</v>
      </c>
      <c r="C53" s="45" t="s">
        <v>87</v>
      </c>
      <c r="D53" s="23">
        <v>90</v>
      </c>
      <c r="E53" s="41">
        <v>1</v>
      </c>
      <c r="F53" s="23">
        <v>1</v>
      </c>
      <c r="G53" s="41">
        <v>13.2</v>
      </c>
      <c r="H53" s="23">
        <v>0</v>
      </c>
      <c r="I53" s="41">
        <v>1</v>
      </c>
      <c r="J53" s="23">
        <v>15.2</v>
      </c>
      <c r="K53" s="41">
        <v>1</v>
      </c>
      <c r="L53" s="23">
        <v>16.2</v>
      </c>
      <c r="M53" s="61">
        <f t="shared" si="11"/>
        <v>0.93827160493827155</v>
      </c>
      <c r="N53" s="23">
        <v>9.6</v>
      </c>
      <c r="O53" s="41">
        <v>25.799999999999997</v>
      </c>
      <c r="P53" s="32">
        <f t="shared" si="10"/>
        <v>6.8181818181818183</v>
      </c>
      <c r="Q53" s="75">
        <v>-1661.26</v>
      </c>
      <c r="R53" s="33">
        <v>165361.96</v>
      </c>
      <c r="S53" s="75">
        <v>123361.07799999999</v>
      </c>
      <c r="T53" s="33">
        <v>70148.38</v>
      </c>
      <c r="U53" s="75">
        <v>29227.398000000001</v>
      </c>
      <c r="V53" s="33">
        <v>288723.038</v>
      </c>
      <c r="W53" s="75">
        <v>287061.77799999999</v>
      </c>
      <c r="X53" s="33">
        <f t="shared" si="12"/>
        <v>2103.8584444444446</v>
      </c>
      <c r="Y53" s="75">
        <f t="shared" si="13"/>
        <v>2085.4</v>
      </c>
      <c r="Z53" s="34">
        <f t="shared" si="14"/>
        <v>1837.355111111111</v>
      </c>
    </row>
    <row r="54" spans="1:26">
      <c r="A54" s="40" t="s">
        <v>254</v>
      </c>
      <c r="B54" s="25" t="s">
        <v>55</v>
      </c>
      <c r="C54" s="44" t="s">
        <v>62</v>
      </c>
      <c r="D54" s="26">
        <v>94</v>
      </c>
      <c r="E54" s="40">
        <v>1</v>
      </c>
      <c r="F54" s="26">
        <v>1</v>
      </c>
      <c r="G54" s="40">
        <v>6.8</v>
      </c>
      <c r="H54" s="26">
        <v>1</v>
      </c>
      <c r="I54" s="40">
        <v>1</v>
      </c>
      <c r="J54" s="26">
        <v>9.8000000000000007</v>
      </c>
      <c r="K54" s="40">
        <v>1</v>
      </c>
      <c r="L54" s="26">
        <v>10.8</v>
      </c>
      <c r="M54" s="60">
        <f t="shared" si="11"/>
        <v>0.90740740740740744</v>
      </c>
      <c r="N54" s="26">
        <v>5.5</v>
      </c>
      <c r="O54" s="40">
        <v>16.3</v>
      </c>
      <c r="P54" s="27">
        <f t="shared" si="10"/>
        <v>12.051282051282051</v>
      </c>
      <c r="Q54" s="74">
        <v>-39.984000000000002</v>
      </c>
      <c r="R54" s="28">
        <v>60844.387000000002</v>
      </c>
      <c r="S54" s="74">
        <v>21886.579000000002</v>
      </c>
      <c r="T54" s="28">
        <v>0</v>
      </c>
      <c r="U54" s="74">
        <v>0</v>
      </c>
      <c r="V54" s="28">
        <v>82730.966</v>
      </c>
      <c r="W54" s="74">
        <v>82690.982000000004</v>
      </c>
      <c r="X54" s="28">
        <f t="shared" si="12"/>
        <v>880.11665957446814</v>
      </c>
      <c r="Y54" s="74">
        <f t="shared" si="13"/>
        <v>879.69129787234044</v>
      </c>
      <c r="Z54" s="29">
        <f t="shared" si="14"/>
        <v>647.28071276595745</v>
      </c>
    </row>
    <row r="55" spans="1:26">
      <c r="A55" s="41" t="s">
        <v>254</v>
      </c>
      <c r="B55" s="31" t="s">
        <v>169</v>
      </c>
      <c r="C55" s="45" t="s">
        <v>170</v>
      </c>
      <c r="D55" s="23">
        <v>95</v>
      </c>
      <c r="E55" s="41">
        <v>1</v>
      </c>
      <c r="F55" s="23">
        <v>1</v>
      </c>
      <c r="G55" s="41">
        <v>8.9</v>
      </c>
      <c r="H55" s="23">
        <v>0</v>
      </c>
      <c r="I55" s="41">
        <v>1</v>
      </c>
      <c r="J55" s="23">
        <v>10.6</v>
      </c>
      <c r="K55" s="41">
        <v>1.4</v>
      </c>
      <c r="L55" s="23">
        <v>12</v>
      </c>
      <c r="M55" s="61">
        <f t="shared" si="11"/>
        <v>0.8833333333333333</v>
      </c>
      <c r="N55" s="23">
        <v>6.1</v>
      </c>
      <c r="O55" s="41">
        <v>18.100000000000001</v>
      </c>
      <c r="P55" s="32">
        <f t="shared" si="10"/>
        <v>10.674157303370785</v>
      </c>
      <c r="Q55" s="75">
        <v>-15349.645</v>
      </c>
      <c r="R55" s="33">
        <v>141859.25399999999</v>
      </c>
      <c r="S55" s="75">
        <v>128230.28599999999</v>
      </c>
      <c r="T55" s="33">
        <v>85071.263999999996</v>
      </c>
      <c r="U55" s="75">
        <v>0</v>
      </c>
      <c r="V55" s="33">
        <v>270089.53999999998</v>
      </c>
      <c r="W55" s="75">
        <v>254739.89499999999</v>
      </c>
      <c r="X55" s="33">
        <f t="shared" si="12"/>
        <v>1947.5607999999997</v>
      </c>
      <c r="Y55" s="75">
        <f t="shared" si="13"/>
        <v>1785.9855894736841</v>
      </c>
      <c r="Z55" s="34">
        <f t="shared" si="14"/>
        <v>1493.2553052631577</v>
      </c>
    </row>
    <row r="56" spans="1:26">
      <c r="A56" s="40" t="s">
        <v>254</v>
      </c>
      <c r="B56" s="25" t="s">
        <v>110</v>
      </c>
      <c r="C56" s="44" t="s">
        <v>112</v>
      </c>
      <c r="D56" s="26">
        <v>96</v>
      </c>
      <c r="E56" s="40">
        <v>1</v>
      </c>
      <c r="F56" s="26">
        <v>0</v>
      </c>
      <c r="G56" s="40">
        <v>12</v>
      </c>
      <c r="H56" s="26">
        <v>0</v>
      </c>
      <c r="I56" s="40">
        <v>1.5</v>
      </c>
      <c r="J56" s="26">
        <v>8.1999999999999993</v>
      </c>
      <c r="K56" s="40">
        <v>6.3</v>
      </c>
      <c r="L56" s="26">
        <v>14.6</v>
      </c>
      <c r="M56" s="60">
        <f t="shared" si="11"/>
        <v>0.56164383561643827</v>
      </c>
      <c r="N56" s="26">
        <v>6.5</v>
      </c>
      <c r="O56" s="40">
        <v>21</v>
      </c>
      <c r="P56" s="27">
        <f t="shared" si="10"/>
        <v>8</v>
      </c>
      <c r="Q56" s="74">
        <v>-9503.3919999999998</v>
      </c>
      <c r="R56" s="28">
        <v>148265.33499999999</v>
      </c>
      <c r="S56" s="74">
        <v>61881.599999999999</v>
      </c>
      <c r="T56" s="28">
        <v>34148.324000000001</v>
      </c>
      <c r="U56" s="74">
        <v>221.44499999999999</v>
      </c>
      <c r="V56" s="28">
        <v>210146.935</v>
      </c>
      <c r="W56" s="74">
        <v>200643.54300000001</v>
      </c>
      <c r="X56" s="28">
        <f t="shared" si="12"/>
        <v>1831.0121458333333</v>
      </c>
      <c r="Y56" s="74">
        <f t="shared" si="13"/>
        <v>1732.0184791666668</v>
      </c>
      <c r="Z56" s="29">
        <f t="shared" si="14"/>
        <v>1544.4305729166665</v>
      </c>
    </row>
    <row r="57" spans="1:26">
      <c r="A57" s="30" t="s">
        <v>254</v>
      </c>
      <c r="B57" s="79" t="s">
        <v>205</v>
      </c>
      <c r="C57" s="45" t="s">
        <v>206</v>
      </c>
      <c r="D57" s="41">
        <v>99</v>
      </c>
      <c r="E57" s="41">
        <v>1</v>
      </c>
      <c r="F57" s="41">
        <v>1</v>
      </c>
      <c r="G57" s="41">
        <v>13</v>
      </c>
      <c r="H57" s="41">
        <v>1</v>
      </c>
      <c r="I57" s="41">
        <v>0</v>
      </c>
      <c r="J57" s="41">
        <v>16</v>
      </c>
      <c r="K57" s="41">
        <v>0</v>
      </c>
      <c r="L57" s="41">
        <v>16</v>
      </c>
      <c r="M57" s="61">
        <f t="shared" si="11"/>
        <v>1</v>
      </c>
      <c r="N57" s="41">
        <v>8.3000000000000007</v>
      </c>
      <c r="O57" s="41">
        <v>24.3</v>
      </c>
      <c r="P57" s="80">
        <f t="shared" si="10"/>
        <v>7.0714285714285712</v>
      </c>
      <c r="Q57" s="75">
        <v>-53314.167000000001</v>
      </c>
      <c r="R57" s="75">
        <v>181192.101</v>
      </c>
      <c r="S57" s="75">
        <v>85665.956999999995</v>
      </c>
      <c r="T57" s="97">
        <v>21448.879000000001</v>
      </c>
      <c r="U57" s="75">
        <v>16768.864000000001</v>
      </c>
      <c r="V57" s="33">
        <v>266858.05800000002</v>
      </c>
      <c r="W57" s="75">
        <v>213543.891</v>
      </c>
      <c r="X57" s="33">
        <f t="shared" si="12"/>
        <v>2309.4981313131311</v>
      </c>
      <c r="Y57" s="75">
        <f t="shared" si="13"/>
        <v>1770.9711919191918</v>
      </c>
      <c r="Z57" s="34">
        <f t="shared" si="14"/>
        <v>1830.2232424242425</v>
      </c>
    </row>
    <row r="58" spans="1:26" s="13" customFormat="1">
      <c r="A58" s="17" t="s">
        <v>254</v>
      </c>
      <c r="B58" s="55" t="s">
        <v>262</v>
      </c>
      <c r="C58" s="56"/>
      <c r="D58" s="15">
        <f>SUM(D37:D57)</f>
        <v>1625</v>
      </c>
      <c r="E58" s="19">
        <f t="shared" ref="E58:W58" si="15">SUM(E37:E57)</f>
        <v>19.899999999999999</v>
      </c>
      <c r="F58" s="14">
        <f t="shared" si="15"/>
        <v>16.8</v>
      </c>
      <c r="G58" s="19">
        <f t="shared" si="15"/>
        <v>184.2</v>
      </c>
      <c r="H58" s="14">
        <f t="shared" si="15"/>
        <v>8.8000000000000007</v>
      </c>
      <c r="I58" s="19">
        <f t="shared" si="15"/>
        <v>14.200000000000001</v>
      </c>
      <c r="J58" s="14">
        <f t="shared" si="15"/>
        <v>211.89999999999998</v>
      </c>
      <c r="K58" s="19">
        <f t="shared" si="15"/>
        <v>32.1</v>
      </c>
      <c r="L58" s="14">
        <f t="shared" si="15"/>
        <v>244</v>
      </c>
      <c r="M58" s="64">
        <f t="shared" si="11"/>
        <v>0.86844262295081953</v>
      </c>
      <c r="N58" s="14">
        <f t="shared" si="15"/>
        <v>130.69999999999999</v>
      </c>
      <c r="O58" s="19">
        <f t="shared" si="15"/>
        <v>374.70000000000005</v>
      </c>
      <c r="P58" s="14">
        <f t="shared" si="15"/>
        <v>181.47869427836798</v>
      </c>
      <c r="Q58" s="21">
        <f t="shared" si="15"/>
        <v>-337196.16300000006</v>
      </c>
      <c r="R58" s="15">
        <f t="shared" si="15"/>
        <v>2662039.094</v>
      </c>
      <c r="S58" s="21">
        <f t="shared" si="15"/>
        <v>1398188.8670000001</v>
      </c>
      <c r="T58" s="15">
        <f t="shared" si="15"/>
        <v>540290.82299999997</v>
      </c>
      <c r="U58" s="21">
        <f t="shared" si="15"/>
        <v>254368.11</v>
      </c>
      <c r="V58" s="15">
        <f t="shared" si="15"/>
        <v>4060227.9610000001</v>
      </c>
      <c r="W58" s="21">
        <f t="shared" si="15"/>
        <v>3723031.798</v>
      </c>
      <c r="X58" s="15">
        <f t="shared" si="12"/>
        <v>2009.5809403076923</v>
      </c>
      <c r="Y58" s="21">
        <f t="shared" si="13"/>
        <v>1802.0756092307693</v>
      </c>
      <c r="Z58" s="58">
        <f t="shared" si="14"/>
        <v>1638.1779040000001</v>
      </c>
    </row>
    <row r="59" spans="1:26">
      <c r="A59" s="66" t="s">
        <v>255</v>
      </c>
      <c r="B59" s="67" t="s">
        <v>183</v>
      </c>
      <c r="C59" s="68" t="s">
        <v>185</v>
      </c>
      <c r="D59" s="69">
        <v>101</v>
      </c>
      <c r="E59" s="66">
        <v>1</v>
      </c>
      <c r="F59" s="69">
        <v>1</v>
      </c>
      <c r="G59" s="66">
        <v>10.5</v>
      </c>
      <c r="H59" s="69">
        <v>0.6</v>
      </c>
      <c r="I59" s="66">
        <v>0.5</v>
      </c>
      <c r="J59" s="69">
        <v>13</v>
      </c>
      <c r="K59" s="66">
        <v>0.6</v>
      </c>
      <c r="L59" s="69">
        <v>13.6</v>
      </c>
      <c r="M59" s="70">
        <f t="shared" si="11"/>
        <v>0.95588235294117652</v>
      </c>
      <c r="N59" s="69">
        <v>7.9</v>
      </c>
      <c r="O59" s="66">
        <v>21.5</v>
      </c>
      <c r="P59" s="71">
        <f t="shared" ref="P59:P79" si="16">+D59/(G59+H59)</f>
        <v>9.0990990990990994</v>
      </c>
      <c r="Q59" s="78">
        <v>-5236.1040000000003</v>
      </c>
      <c r="R59" s="72">
        <v>163093</v>
      </c>
      <c r="S59" s="78">
        <v>56243.430999999997</v>
      </c>
      <c r="T59" s="72">
        <v>42677.616000000002</v>
      </c>
      <c r="U59" s="78">
        <v>354.07600000000002</v>
      </c>
      <c r="V59" s="72">
        <v>219336.43100000001</v>
      </c>
      <c r="W59" s="78">
        <v>214100.32699999999</v>
      </c>
      <c r="X59" s="72">
        <f t="shared" si="12"/>
        <v>1745.5914752475248</v>
      </c>
      <c r="Y59" s="78">
        <f t="shared" si="13"/>
        <v>1693.7488613861385</v>
      </c>
      <c r="Z59" s="73">
        <f t="shared" si="14"/>
        <v>1614.7821782178219</v>
      </c>
    </row>
    <row r="60" spans="1:26">
      <c r="A60" s="40" t="s">
        <v>255</v>
      </c>
      <c r="B60" s="25" t="s">
        <v>64</v>
      </c>
      <c r="C60" s="44" t="s">
        <v>65</v>
      </c>
      <c r="D60" s="26">
        <v>106</v>
      </c>
      <c r="E60" s="40">
        <v>0.5</v>
      </c>
      <c r="F60" s="26">
        <v>0.5</v>
      </c>
      <c r="G60" s="40">
        <v>9.8000000000000007</v>
      </c>
      <c r="H60" s="26">
        <v>0</v>
      </c>
      <c r="I60" s="40">
        <v>0.5</v>
      </c>
      <c r="J60" s="26">
        <v>11.3</v>
      </c>
      <c r="K60" s="40">
        <v>0</v>
      </c>
      <c r="L60" s="26">
        <v>11.3</v>
      </c>
      <c r="M60" s="60">
        <f t="shared" si="11"/>
        <v>1</v>
      </c>
      <c r="N60" s="26">
        <v>9.8000000000000007</v>
      </c>
      <c r="O60" s="40">
        <v>21.1</v>
      </c>
      <c r="P60" s="27">
        <f t="shared" si="16"/>
        <v>10.816326530612244</v>
      </c>
      <c r="Q60" s="74">
        <v>-35910.392</v>
      </c>
      <c r="R60" s="28">
        <v>157237</v>
      </c>
      <c r="S60" s="74">
        <v>81424.115000000005</v>
      </c>
      <c r="T60" s="28">
        <v>58953.311999999998</v>
      </c>
      <c r="U60" s="74">
        <v>0</v>
      </c>
      <c r="V60" s="28">
        <v>238660.728</v>
      </c>
      <c r="W60" s="74">
        <v>202750.33600000001</v>
      </c>
      <c r="X60" s="28">
        <f t="shared" si="12"/>
        <v>1695.3529811320755</v>
      </c>
      <c r="Y60" s="74">
        <f t="shared" si="13"/>
        <v>1356.5756981132076</v>
      </c>
      <c r="Z60" s="29">
        <f t="shared" si="14"/>
        <v>1483.367924528302</v>
      </c>
    </row>
    <row r="61" spans="1:26">
      <c r="A61" s="41" t="s">
        <v>255</v>
      </c>
      <c r="B61" s="31" t="s">
        <v>218</v>
      </c>
      <c r="C61" s="45" t="s">
        <v>219</v>
      </c>
      <c r="D61" s="23">
        <v>107</v>
      </c>
      <c r="E61" s="41">
        <v>1</v>
      </c>
      <c r="F61" s="23">
        <v>0</v>
      </c>
      <c r="G61" s="41">
        <v>11</v>
      </c>
      <c r="H61" s="23">
        <v>0.8</v>
      </c>
      <c r="I61" s="41">
        <v>1.2</v>
      </c>
      <c r="J61" s="23">
        <v>8.5</v>
      </c>
      <c r="K61" s="41">
        <v>5.5</v>
      </c>
      <c r="L61" s="23">
        <v>13.9</v>
      </c>
      <c r="M61" s="61">
        <f t="shared" si="11"/>
        <v>0.61151079136690645</v>
      </c>
      <c r="N61" s="23">
        <v>10.1</v>
      </c>
      <c r="O61" s="41">
        <v>24.1</v>
      </c>
      <c r="P61" s="32">
        <f t="shared" si="16"/>
        <v>9.0677966101694913</v>
      </c>
      <c r="Q61" s="75">
        <v>-26667.896000000001</v>
      </c>
      <c r="R61" s="33">
        <v>190559.63</v>
      </c>
      <c r="S61" s="75">
        <v>99104.876999999993</v>
      </c>
      <c r="T61" s="33">
        <v>34551.760000000002</v>
      </c>
      <c r="U61" s="75">
        <v>37375.591</v>
      </c>
      <c r="V61" s="33">
        <v>289664.50699999998</v>
      </c>
      <c r="W61" s="75">
        <v>262996.61099999998</v>
      </c>
      <c r="X61" s="33">
        <f t="shared" si="12"/>
        <v>2034.9266915887849</v>
      </c>
      <c r="Y61" s="75">
        <f t="shared" si="13"/>
        <v>1785.6940186915886</v>
      </c>
      <c r="Z61" s="34">
        <f t="shared" si="14"/>
        <v>1780.931121495327</v>
      </c>
    </row>
    <row r="62" spans="1:26">
      <c r="A62" s="40" t="s">
        <v>255</v>
      </c>
      <c r="B62" s="25" t="s">
        <v>121</v>
      </c>
      <c r="C62" s="44" t="s">
        <v>124</v>
      </c>
      <c r="D62" s="26">
        <v>109</v>
      </c>
      <c r="E62" s="40">
        <v>1</v>
      </c>
      <c r="F62" s="26">
        <v>1</v>
      </c>
      <c r="G62" s="40">
        <v>13.2</v>
      </c>
      <c r="H62" s="26">
        <v>0</v>
      </c>
      <c r="I62" s="40">
        <v>0.5</v>
      </c>
      <c r="J62" s="26">
        <v>15.3</v>
      </c>
      <c r="K62" s="40">
        <v>0.4</v>
      </c>
      <c r="L62" s="26">
        <v>15.7</v>
      </c>
      <c r="M62" s="60">
        <f t="shared" si="11"/>
        <v>0.97452229299363069</v>
      </c>
      <c r="N62" s="26">
        <v>12.9</v>
      </c>
      <c r="O62" s="40">
        <v>28.6</v>
      </c>
      <c r="P62" s="27">
        <f t="shared" si="16"/>
        <v>8.2575757575757578</v>
      </c>
      <c r="Q62" s="74">
        <v>-81227.531000000003</v>
      </c>
      <c r="R62" s="28">
        <v>215628.76699999999</v>
      </c>
      <c r="S62" s="74">
        <v>109370.011</v>
      </c>
      <c r="T62" s="28">
        <v>41573.034</v>
      </c>
      <c r="U62" s="74">
        <v>34091.042000000001</v>
      </c>
      <c r="V62" s="28">
        <v>324998.77799999999</v>
      </c>
      <c r="W62" s="74">
        <v>243771.247</v>
      </c>
      <c r="X62" s="28">
        <f t="shared" si="12"/>
        <v>2287.4743302752295</v>
      </c>
      <c r="Y62" s="74">
        <f t="shared" si="13"/>
        <v>1542.267623853211</v>
      </c>
      <c r="Z62" s="29">
        <f t="shared" si="14"/>
        <v>1978.2455688073394</v>
      </c>
    </row>
    <row r="63" spans="1:26">
      <c r="A63" s="41" t="s">
        <v>255</v>
      </c>
      <c r="B63" s="31" t="s">
        <v>1</v>
      </c>
      <c r="C63" s="45" t="s">
        <v>21</v>
      </c>
      <c r="D63" s="23">
        <v>122</v>
      </c>
      <c r="E63" s="41">
        <v>1</v>
      </c>
      <c r="F63" s="23">
        <v>0</v>
      </c>
      <c r="G63" s="41">
        <v>10.5</v>
      </c>
      <c r="H63" s="23">
        <v>2</v>
      </c>
      <c r="I63" s="41">
        <v>1.5</v>
      </c>
      <c r="J63" s="23">
        <v>13.5</v>
      </c>
      <c r="K63" s="41">
        <v>1.5</v>
      </c>
      <c r="L63" s="23">
        <v>15</v>
      </c>
      <c r="M63" s="61">
        <f t="shared" si="11"/>
        <v>0.9</v>
      </c>
      <c r="N63" s="23">
        <v>13.8</v>
      </c>
      <c r="O63" s="41">
        <v>28.8</v>
      </c>
      <c r="P63" s="32">
        <f t="shared" si="16"/>
        <v>9.76</v>
      </c>
      <c r="Q63" s="75">
        <v>-15774.517</v>
      </c>
      <c r="R63" s="33">
        <v>226848.65</v>
      </c>
      <c r="S63" s="75">
        <v>158089.38099999999</v>
      </c>
      <c r="T63" s="33">
        <v>114706.478</v>
      </c>
      <c r="U63" s="75">
        <v>0</v>
      </c>
      <c r="V63" s="33">
        <v>384938.03100000002</v>
      </c>
      <c r="W63" s="75">
        <v>369163.51400000002</v>
      </c>
      <c r="X63" s="33">
        <f t="shared" si="12"/>
        <v>2215.012729508197</v>
      </c>
      <c r="Y63" s="75">
        <f t="shared" si="13"/>
        <v>2085.7134098360657</v>
      </c>
      <c r="Z63" s="34">
        <f t="shared" si="14"/>
        <v>1859.4151639344261</v>
      </c>
    </row>
    <row r="64" spans="1:26">
      <c r="A64" s="40" t="s">
        <v>255</v>
      </c>
      <c r="B64" s="25" t="s">
        <v>127</v>
      </c>
      <c r="C64" s="44" t="s">
        <v>128</v>
      </c>
      <c r="D64" s="26">
        <v>126</v>
      </c>
      <c r="E64" s="40">
        <v>1</v>
      </c>
      <c r="F64" s="26">
        <v>1</v>
      </c>
      <c r="G64" s="40">
        <v>12.8</v>
      </c>
      <c r="H64" s="26">
        <v>1</v>
      </c>
      <c r="I64" s="40">
        <v>1</v>
      </c>
      <c r="J64" s="26">
        <v>13.1</v>
      </c>
      <c r="K64" s="40">
        <v>3.7</v>
      </c>
      <c r="L64" s="26">
        <v>16.8</v>
      </c>
      <c r="M64" s="60">
        <f t="shared" si="11"/>
        <v>0.77976190476190466</v>
      </c>
      <c r="N64" s="26">
        <v>4.5</v>
      </c>
      <c r="O64" s="40">
        <v>21.3</v>
      </c>
      <c r="P64" s="27">
        <f t="shared" si="16"/>
        <v>9.1304347826086953</v>
      </c>
      <c r="Q64" s="74">
        <v>-13216.982</v>
      </c>
      <c r="R64" s="28">
        <v>171040.58799999999</v>
      </c>
      <c r="S64" s="74">
        <v>70311.991999999998</v>
      </c>
      <c r="T64" s="28">
        <v>38612.652000000002</v>
      </c>
      <c r="U64" s="74">
        <v>5104.4210000000003</v>
      </c>
      <c r="V64" s="28">
        <v>241352.58</v>
      </c>
      <c r="W64" s="74">
        <v>228135.598</v>
      </c>
      <c r="X64" s="28">
        <f t="shared" si="12"/>
        <v>1568.5357698412697</v>
      </c>
      <c r="Y64" s="74">
        <f t="shared" si="13"/>
        <v>1463.6390873015873</v>
      </c>
      <c r="Z64" s="29">
        <f t="shared" si="14"/>
        <v>1357.4649841269841</v>
      </c>
    </row>
    <row r="65" spans="1:26">
      <c r="A65" s="41" t="s">
        <v>255</v>
      </c>
      <c r="B65" s="31" t="s">
        <v>192</v>
      </c>
      <c r="C65" s="45" t="s">
        <v>193</v>
      </c>
      <c r="D65" s="23">
        <v>127</v>
      </c>
      <c r="E65" s="41">
        <v>1</v>
      </c>
      <c r="F65" s="23">
        <v>1</v>
      </c>
      <c r="G65" s="41">
        <v>18.7</v>
      </c>
      <c r="H65" s="23">
        <v>2</v>
      </c>
      <c r="I65" s="41">
        <v>0</v>
      </c>
      <c r="J65" s="23">
        <v>21.3</v>
      </c>
      <c r="K65" s="41">
        <v>1.4</v>
      </c>
      <c r="L65" s="23">
        <v>22.7</v>
      </c>
      <c r="M65" s="61">
        <f t="shared" si="11"/>
        <v>0.93832599118942739</v>
      </c>
      <c r="N65" s="23">
        <v>16.7</v>
      </c>
      <c r="O65" s="41">
        <v>39.4</v>
      </c>
      <c r="P65" s="32">
        <f t="shared" si="16"/>
        <v>6.1352657004830924</v>
      </c>
      <c r="Q65" s="75">
        <v>-9462.8449999999993</v>
      </c>
      <c r="R65" s="33">
        <v>288562.60700000002</v>
      </c>
      <c r="S65" s="75">
        <v>150288.777</v>
      </c>
      <c r="T65" s="33">
        <v>66276.39</v>
      </c>
      <c r="U65" s="75">
        <v>11930.093999999999</v>
      </c>
      <c r="V65" s="33">
        <v>438851.38400000002</v>
      </c>
      <c r="W65" s="75">
        <v>429388.53899999999</v>
      </c>
      <c r="X65" s="33">
        <f t="shared" si="12"/>
        <v>2839.7236220472441</v>
      </c>
      <c r="Y65" s="75">
        <f t="shared" si="13"/>
        <v>2765.2130314960627</v>
      </c>
      <c r="Z65" s="34">
        <f t="shared" si="14"/>
        <v>2272.1465118110236</v>
      </c>
    </row>
    <row r="66" spans="1:26">
      <c r="A66" s="40" t="s">
        <v>255</v>
      </c>
      <c r="B66" s="25" t="s">
        <v>202</v>
      </c>
      <c r="C66" s="44" t="s">
        <v>203</v>
      </c>
      <c r="D66" s="26">
        <v>130</v>
      </c>
      <c r="E66" s="40">
        <v>1</v>
      </c>
      <c r="F66" s="26">
        <v>1</v>
      </c>
      <c r="G66" s="40">
        <v>14.1</v>
      </c>
      <c r="H66" s="26">
        <v>0.9</v>
      </c>
      <c r="I66" s="40">
        <v>0</v>
      </c>
      <c r="J66" s="26">
        <v>14.8</v>
      </c>
      <c r="K66" s="40">
        <v>2.2999999999999998</v>
      </c>
      <c r="L66" s="26">
        <v>17</v>
      </c>
      <c r="M66" s="60">
        <f t="shared" si="11"/>
        <v>0.87058823529411766</v>
      </c>
      <c r="N66" s="26">
        <v>12.5</v>
      </c>
      <c r="O66" s="40">
        <v>29.6</v>
      </c>
      <c r="P66" s="27">
        <f t="shared" si="16"/>
        <v>8.6666666666666661</v>
      </c>
      <c r="Q66" s="74">
        <v>-12288.200999999999</v>
      </c>
      <c r="R66" s="28">
        <v>182724.573</v>
      </c>
      <c r="S66" s="74">
        <v>89281.61</v>
      </c>
      <c r="T66" s="28">
        <v>37585.972000000002</v>
      </c>
      <c r="U66" s="74">
        <v>0</v>
      </c>
      <c r="V66" s="28">
        <v>272006.18300000002</v>
      </c>
      <c r="W66" s="74">
        <v>259717.98199999999</v>
      </c>
      <c r="X66" s="28">
        <f t="shared" si="12"/>
        <v>1803.2323923076924</v>
      </c>
      <c r="Y66" s="74">
        <f t="shared" si="13"/>
        <v>1708.7077692307691</v>
      </c>
      <c r="Z66" s="29">
        <f t="shared" si="14"/>
        <v>1405.5736384615384</v>
      </c>
    </row>
    <row r="67" spans="1:26">
      <c r="A67" s="41" t="s">
        <v>255</v>
      </c>
      <c r="B67" s="31" t="s">
        <v>152</v>
      </c>
      <c r="C67" s="45" t="s">
        <v>153</v>
      </c>
      <c r="D67" s="23">
        <v>133</v>
      </c>
      <c r="E67" s="41">
        <v>0.8</v>
      </c>
      <c r="F67" s="23">
        <v>1</v>
      </c>
      <c r="G67" s="41">
        <v>16.2</v>
      </c>
      <c r="H67" s="23">
        <v>1</v>
      </c>
      <c r="I67" s="41">
        <v>2</v>
      </c>
      <c r="J67" s="23">
        <v>20.8</v>
      </c>
      <c r="K67" s="41">
        <v>0.2</v>
      </c>
      <c r="L67" s="23">
        <v>21</v>
      </c>
      <c r="M67" s="61">
        <f t="shared" si="11"/>
        <v>0.99047619047619051</v>
      </c>
      <c r="N67" s="23">
        <v>8.6999999999999993</v>
      </c>
      <c r="O67" s="41">
        <v>29.7</v>
      </c>
      <c r="P67" s="32">
        <f t="shared" si="16"/>
        <v>7.7325581395348841</v>
      </c>
      <c r="Q67" s="75">
        <v>-23770.081999999999</v>
      </c>
      <c r="R67" s="33">
        <v>250146.77799999999</v>
      </c>
      <c r="S67" s="75">
        <v>125298.014</v>
      </c>
      <c r="T67" s="33">
        <v>39948.372000000003</v>
      </c>
      <c r="U67" s="75">
        <v>35113.972999999998</v>
      </c>
      <c r="V67" s="33">
        <v>375444.79200000002</v>
      </c>
      <c r="W67" s="75">
        <v>351674.71</v>
      </c>
      <c r="X67" s="33">
        <f t="shared" si="12"/>
        <v>2258.5146390977447</v>
      </c>
      <c r="Y67" s="75">
        <f t="shared" si="13"/>
        <v>2079.7922180451128</v>
      </c>
      <c r="Z67" s="34">
        <f t="shared" si="14"/>
        <v>1880.8028421052632</v>
      </c>
    </row>
    <row r="68" spans="1:26">
      <c r="A68" s="40" t="s">
        <v>255</v>
      </c>
      <c r="B68" s="25" t="s">
        <v>169</v>
      </c>
      <c r="C68" s="44" t="s">
        <v>172</v>
      </c>
      <c r="D68" s="26">
        <v>141</v>
      </c>
      <c r="E68" s="40">
        <v>1</v>
      </c>
      <c r="F68" s="26">
        <v>1</v>
      </c>
      <c r="G68" s="40">
        <v>15.2</v>
      </c>
      <c r="H68" s="26">
        <v>1</v>
      </c>
      <c r="I68" s="40">
        <v>1</v>
      </c>
      <c r="J68" s="26">
        <v>18.100000000000001</v>
      </c>
      <c r="K68" s="40">
        <v>1</v>
      </c>
      <c r="L68" s="26">
        <v>19.2</v>
      </c>
      <c r="M68" s="60">
        <f t="shared" si="11"/>
        <v>0.94270833333333348</v>
      </c>
      <c r="N68" s="26">
        <v>9.6999999999999993</v>
      </c>
      <c r="O68" s="40">
        <v>28.8</v>
      </c>
      <c r="P68" s="27">
        <f t="shared" si="16"/>
        <v>8.7037037037037042</v>
      </c>
      <c r="Q68" s="74">
        <v>-9017.9120000000003</v>
      </c>
      <c r="R68" s="28">
        <v>214684.91500000001</v>
      </c>
      <c r="S68" s="74">
        <v>113476.16800000001</v>
      </c>
      <c r="T68" s="28">
        <v>75271.584000000003</v>
      </c>
      <c r="U68" s="74">
        <v>0</v>
      </c>
      <c r="V68" s="28">
        <v>328161.08299999998</v>
      </c>
      <c r="W68" s="74">
        <v>319143.17099999997</v>
      </c>
      <c r="X68" s="28">
        <f t="shared" si="12"/>
        <v>1793.5425460992906</v>
      </c>
      <c r="Y68" s="74">
        <f t="shared" si="13"/>
        <v>1729.5857234042551</v>
      </c>
      <c r="Z68" s="29">
        <f t="shared" si="14"/>
        <v>1522.5880496453901</v>
      </c>
    </row>
    <row r="69" spans="1:26">
      <c r="A69" s="41" t="s">
        <v>255</v>
      </c>
      <c r="B69" s="31" t="s">
        <v>101</v>
      </c>
      <c r="C69" s="45" t="s">
        <v>102</v>
      </c>
      <c r="D69" s="23">
        <v>142</v>
      </c>
      <c r="E69" s="41">
        <v>1</v>
      </c>
      <c r="F69" s="23">
        <v>1</v>
      </c>
      <c r="G69" s="41">
        <v>15.2</v>
      </c>
      <c r="H69" s="23">
        <v>0</v>
      </c>
      <c r="I69" s="41">
        <v>0</v>
      </c>
      <c r="J69" s="23">
        <v>16.7</v>
      </c>
      <c r="K69" s="41">
        <v>0.5</v>
      </c>
      <c r="L69" s="23">
        <v>17.2</v>
      </c>
      <c r="M69" s="61">
        <f t="shared" si="11"/>
        <v>0.97093023255813948</v>
      </c>
      <c r="N69" s="23">
        <v>13.3</v>
      </c>
      <c r="O69" s="41">
        <v>30.5</v>
      </c>
      <c r="P69" s="32">
        <f t="shared" si="16"/>
        <v>9.3421052631578956</v>
      </c>
      <c r="Q69" s="75">
        <v>-16535.055</v>
      </c>
      <c r="R69" s="33">
        <v>206687.01</v>
      </c>
      <c r="S69" s="75">
        <v>70188.070000000007</v>
      </c>
      <c r="T69" s="33">
        <v>25283.303</v>
      </c>
      <c r="U69" s="75">
        <v>0</v>
      </c>
      <c r="V69" s="33">
        <v>276875.08</v>
      </c>
      <c r="W69" s="75">
        <v>260340.02499999999</v>
      </c>
      <c r="X69" s="33">
        <f t="shared" si="12"/>
        <v>1771.7730774647887</v>
      </c>
      <c r="Y69" s="75">
        <f t="shared" si="13"/>
        <v>1655.3290281690142</v>
      </c>
      <c r="Z69" s="34">
        <f t="shared" si="14"/>
        <v>1455.542323943662</v>
      </c>
    </row>
    <row r="70" spans="1:26">
      <c r="A70" s="40" t="s">
        <v>255</v>
      </c>
      <c r="B70" s="25" t="s">
        <v>125</v>
      </c>
      <c r="C70" s="44" t="s">
        <v>126</v>
      </c>
      <c r="D70" s="26">
        <v>152</v>
      </c>
      <c r="E70" s="40">
        <v>1</v>
      </c>
      <c r="F70" s="26">
        <v>1</v>
      </c>
      <c r="G70" s="40">
        <v>14.9</v>
      </c>
      <c r="H70" s="26">
        <v>0</v>
      </c>
      <c r="I70" s="40">
        <v>1.5</v>
      </c>
      <c r="J70" s="26">
        <v>18.3</v>
      </c>
      <c r="K70" s="40">
        <v>0</v>
      </c>
      <c r="L70" s="26">
        <v>18.3</v>
      </c>
      <c r="M70" s="60">
        <f t="shared" si="11"/>
        <v>1</v>
      </c>
      <c r="N70" s="26">
        <v>12.3</v>
      </c>
      <c r="O70" s="40">
        <v>30.6</v>
      </c>
      <c r="P70" s="27">
        <f t="shared" si="16"/>
        <v>10.201342281879194</v>
      </c>
      <c r="Q70" s="74">
        <v>-26280.601999999999</v>
      </c>
      <c r="R70" s="28">
        <v>231777.74100000001</v>
      </c>
      <c r="S70" s="74">
        <v>157977.88399999999</v>
      </c>
      <c r="T70" s="28">
        <v>33086.883999999998</v>
      </c>
      <c r="U70" s="74">
        <v>52288.938000000002</v>
      </c>
      <c r="V70" s="28">
        <v>389755.625</v>
      </c>
      <c r="W70" s="74">
        <v>363475.02299999999</v>
      </c>
      <c r="X70" s="28">
        <f t="shared" si="12"/>
        <v>2002.4987039473685</v>
      </c>
      <c r="Y70" s="74">
        <f t="shared" si="13"/>
        <v>1829.6000065789474</v>
      </c>
      <c r="Z70" s="29">
        <f t="shared" si="14"/>
        <v>1524.8535592105263</v>
      </c>
    </row>
    <row r="71" spans="1:26">
      <c r="A71" s="41" t="s">
        <v>255</v>
      </c>
      <c r="B71" s="31" t="s">
        <v>1</v>
      </c>
      <c r="C71" s="45" t="s">
        <v>14</v>
      </c>
      <c r="D71" s="23">
        <v>153</v>
      </c>
      <c r="E71" s="41">
        <v>1</v>
      </c>
      <c r="F71" s="23">
        <v>1</v>
      </c>
      <c r="G71" s="41">
        <v>14.2</v>
      </c>
      <c r="H71" s="23">
        <v>2</v>
      </c>
      <c r="I71" s="41">
        <v>1</v>
      </c>
      <c r="J71" s="23">
        <v>19.2</v>
      </c>
      <c r="K71" s="41">
        <v>0</v>
      </c>
      <c r="L71" s="23">
        <v>19.2</v>
      </c>
      <c r="M71" s="61">
        <f t="shared" si="11"/>
        <v>1</v>
      </c>
      <c r="N71" s="23">
        <v>8.8000000000000007</v>
      </c>
      <c r="O71" s="41">
        <v>28</v>
      </c>
      <c r="P71" s="32">
        <f t="shared" si="16"/>
        <v>9.4444444444444446</v>
      </c>
      <c r="Q71" s="75">
        <v>-22552.347000000002</v>
      </c>
      <c r="R71" s="33">
        <v>213862.84099999999</v>
      </c>
      <c r="S71" s="75">
        <v>175923.73499999999</v>
      </c>
      <c r="T71" s="33">
        <v>134247.125</v>
      </c>
      <c r="U71" s="75">
        <v>0</v>
      </c>
      <c r="V71" s="33">
        <v>389786.576</v>
      </c>
      <c r="W71" s="75">
        <v>367234.22899999999</v>
      </c>
      <c r="X71" s="33">
        <f t="shared" si="12"/>
        <v>1670.1924901960783</v>
      </c>
      <c r="Y71" s="75">
        <f t="shared" si="13"/>
        <v>1522.7915294117647</v>
      </c>
      <c r="Z71" s="34">
        <f t="shared" si="14"/>
        <v>1397.7963464052286</v>
      </c>
    </row>
    <row r="72" spans="1:26">
      <c r="A72" s="40" t="s">
        <v>255</v>
      </c>
      <c r="B72" s="25" t="s">
        <v>93</v>
      </c>
      <c r="C72" s="44" t="s">
        <v>94</v>
      </c>
      <c r="D72" s="26">
        <v>160</v>
      </c>
      <c r="E72" s="40">
        <v>1</v>
      </c>
      <c r="F72" s="26">
        <v>0</v>
      </c>
      <c r="G72" s="40">
        <v>17.600000000000001</v>
      </c>
      <c r="H72" s="26">
        <v>2</v>
      </c>
      <c r="I72" s="40">
        <v>0</v>
      </c>
      <c r="J72" s="26">
        <v>19.600000000000001</v>
      </c>
      <c r="K72" s="40">
        <v>1</v>
      </c>
      <c r="L72" s="26">
        <v>20.6</v>
      </c>
      <c r="M72" s="60">
        <f t="shared" ref="M72:M103" si="17">+J72/L72</f>
        <v>0.95145631067961167</v>
      </c>
      <c r="N72" s="26">
        <v>13.8</v>
      </c>
      <c r="O72" s="40">
        <v>34.400000000000006</v>
      </c>
      <c r="P72" s="27">
        <f t="shared" si="16"/>
        <v>8.1632653061224492</v>
      </c>
      <c r="Q72" s="74">
        <v>-22491.494999999999</v>
      </c>
      <c r="R72" s="28">
        <v>238937.29399999999</v>
      </c>
      <c r="S72" s="74">
        <v>59127.921000000002</v>
      </c>
      <c r="T72" s="28">
        <v>21099.995999999999</v>
      </c>
      <c r="U72" s="74">
        <v>0</v>
      </c>
      <c r="V72" s="28">
        <v>298065.21500000003</v>
      </c>
      <c r="W72" s="74">
        <v>275573.71999999997</v>
      </c>
      <c r="X72" s="28">
        <f t="shared" ref="X72:X103" si="18">+(V72-(T72+U72))/D72</f>
        <v>1731.0326187500002</v>
      </c>
      <c r="Y72" s="74">
        <f t="shared" ref="Y72:Y103" si="19">+(W72-(U72+T72))/D72</f>
        <v>1590.460775</v>
      </c>
      <c r="Z72" s="29">
        <f t="shared" ref="Z72:Z103" si="20">+R72/D72</f>
        <v>1493.3580875</v>
      </c>
    </row>
    <row r="73" spans="1:26">
      <c r="A73" s="41" t="s">
        <v>255</v>
      </c>
      <c r="B73" s="31" t="s">
        <v>1</v>
      </c>
      <c r="C73" s="45" t="s">
        <v>18</v>
      </c>
      <c r="D73" s="23">
        <v>166</v>
      </c>
      <c r="E73" s="41">
        <v>1</v>
      </c>
      <c r="F73" s="23">
        <v>1</v>
      </c>
      <c r="G73" s="41">
        <v>14.7</v>
      </c>
      <c r="H73" s="23">
        <v>1</v>
      </c>
      <c r="I73" s="41">
        <v>0</v>
      </c>
      <c r="J73" s="23">
        <v>17.7</v>
      </c>
      <c r="K73" s="41">
        <v>0</v>
      </c>
      <c r="L73" s="23">
        <v>17.7</v>
      </c>
      <c r="M73" s="61">
        <f t="shared" si="17"/>
        <v>1</v>
      </c>
      <c r="N73" s="23">
        <v>10</v>
      </c>
      <c r="O73" s="41">
        <v>27.7</v>
      </c>
      <c r="P73" s="32">
        <f t="shared" si="16"/>
        <v>10.573248407643312</v>
      </c>
      <c r="Q73" s="75">
        <v>-19601.881000000001</v>
      </c>
      <c r="R73" s="33">
        <v>228011.24799999999</v>
      </c>
      <c r="S73" s="75">
        <v>179724.28400000001</v>
      </c>
      <c r="T73" s="33">
        <v>140931.40299999999</v>
      </c>
      <c r="U73" s="75">
        <v>0</v>
      </c>
      <c r="V73" s="33">
        <v>407735.53200000001</v>
      </c>
      <c r="W73" s="75">
        <v>388133.65100000001</v>
      </c>
      <c r="X73" s="33">
        <f t="shared" si="18"/>
        <v>1607.2537891566267</v>
      </c>
      <c r="Y73" s="75">
        <f t="shared" si="19"/>
        <v>1489.170168674699</v>
      </c>
      <c r="Z73" s="34">
        <f t="shared" si="20"/>
        <v>1373.5617349397589</v>
      </c>
    </row>
    <row r="74" spans="1:26">
      <c r="A74" s="40" t="s">
        <v>255</v>
      </c>
      <c r="B74" s="25" t="s">
        <v>81</v>
      </c>
      <c r="C74" s="44" t="s">
        <v>82</v>
      </c>
      <c r="D74" s="26">
        <v>173</v>
      </c>
      <c r="E74" s="40">
        <v>1</v>
      </c>
      <c r="F74" s="26">
        <v>1</v>
      </c>
      <c r="G74" s="40">
        <v>17.3</v>
      </c>
      <c r="H74" s="26">
        <v>3</v>
      </c>
      <c r="I74" s="40">
        <v>1.7</v>
      </c>
      <c r="J74" s="26">
        <v>18.2</v>
      </c>
      <c r="K74" s="40">
        <v>5.8</v>
      </c>
      <c r="L74" s="26">
        <v>24</v>
      </c>
      <c r="M74" s="60">
        <f t="shared" si="17"/>
        <v>0.7583333333333333</v>
      </c>
      <c r="N74" s="26">
        <v>16.8</v>
      </c>
      <c r="O74" s="40">
        <v>40.799999999999997</v>
      </c>
      <c r="P74" s="27">
        <f t="shared" si="16"/>
        <v>8.5221674876847295</v>
      </c>
      <c r="Q74" s="74">
        <v>-7632.2629999999999</v>
      </c>
      <c r="R74" s="28">
        <v>283796.69699999999</v>
      </c>
      <c r="S74" s="74">
        <v>92191.418999999994</v>
      </c>
      <c r="T74" s="28">
        <v>25066.603999999999</v>
      </c>
      <c r="U74" s="74">
        <v>0</v>
      </c>
      <c r="V74" s="28">
        <v>375988.11599999998</v>
      </c>
      <c r="W74" s="74">
        <v>368355.853</v>
      </c>
      <c r="X74" s="28">
        <f t="shared" si="18"/>
        <v>2028.4480462427746</v>
      </c>
      <c r="Y74" s="74">
        <f t="shared" si="19"/>
        <v>1984.3309190751445</v>
      </c>
      <c r="Z74" s="29">
        <f t="shared" si="20"/>
        <v>1640.4433352601154</v>
      </c>
    </row>
    <row r="75" spans="1:26">
      <c r="A75" s="41" t="s">
        <v>255</v>
      </c>
      <c r="B75" s="31" t="s">
        <v>169</v>
      </c>
      <c r="C75" s="45" t="s">
        <v>171</v>
      </c>
      <c r="D75" s="23">
        <v>179</v>
      </c>
      <c r="E75" s="41">
        <v>1.1000000000000001</v>
      </c>
      <c r="F75" s="23">
        <v>1.1000000000000001</v>
      </c>
      <c r="G75" s="41">
        <v>16.5</v>
      </c>
      <c r="H75" s="23">
        <v>1</v>
      </c>
      <c r="I75" s="41">
        <v>1</v>
      </c>
      <c r="J75" s="23">
        <v>15.6</v>
      </c>
      <c r="K75" s="41">
        <v>5.2</v>
      </c>
      <c r="L75" s="23">
        <v>20.7</v>
      </c>
      <c r="M75" s="61">
        <f t="shared" si="17"/>
        <v>0.75362318840579712</v>
      </c>
      <c r="N75" s="23">
        <v>9.6999999999999993</v>
      </c>
      <c r="O75" s="41">
        <v>30.5</v>
      </c>
      <c r="P75" s="32">
        <f t="shared" si="16"/>
        <v>10.228571428571428</v>
      </c>
      <c r="Q75" s="75">
        <v>-15347.754999999999</v>
      </c>
      <c r="R75" s="33">
        <v>206127.361</v>
      </c>
      <c r="S75" s="75">
        <v>136217.82999999999</v>
      </c>
      <c r="T75" s="33">
        <v>84118.308000000005</v>
      </c>
      <c r="U75" s="75">
        <v>0</v>
      </c>
      <c r="V75" s="33">
        <v>342345.19099999999</v>
      </c>
      <c r="W75" s="75">
        <v>326997.43599999999</v>
      </c>
      <c r="X75" s="33">
        <f t="shared" si="18"/>
        <v>1442.608284916201</v>
      </c>
      <c r="Y75" s="75">
        <f t="shared" si="19"/>
        <v>1356.8666368715083</v>
      </c>
      <c r="Z75" s="34">
        <f t="shared" si="20"/>
        <v>1151.5495027932961</v>
      </c>
    </row>
    <row r="76" spans="1:26">
      <c r="A76" s="40" t="s">
        <v>255</v>
      </c>
      <c r="B76" s="25" t="s">
        <v>88</v>
      </c>
      <c r="C76" s="44" t="s">
        <v>89</v>
      </c>
      <c r="D76" s="26">
        <v>186</v>
      </c>
      <c r="E76" s="40">
        <v>1</v>
      </c>
      <c r="F76" s="26">
        <v>1</v>
      </c>
      <c r="G76" s="40">
        <v>23.3</v>
      </c>
      <c r="H76" s="26">
        <v>2.2000000000000002</v>
      </c>
      <c r="I76" s="40">
        <v>2</v>
      </c>
      <c r="J76" s="26">
        <v>28.3</v>
      </c>
      <c r="K76" s="40">
        <v>1.2</v>
      </c>
      <c r="L76" s="26">
        <v>29.5</v>
      </c>
      <c r="M76" s="60">
        <f t="shared" si="17"/>
        <v>0.95932203389830506</v>
      </c>
      <c r="N76" s="26">
        <v>20</v>
      </c>
      <c r="O76" s="40">
        <v>49.5</v>
      </c>
      <c r="P76" s="27">
        <f t="shared" si="16"/>
        <v>7.2941176470588234</v>
      </c>
      <c r="Q76" s="74">
        <v>-9245.6569999999992</v>
      </c>
      <c r="R76" s="28">
        <v>329570.89199999999</v>
      </c>
      <c r="S76" s="74">
        <v>161308.56299999999</v>
      </c>
      <c r="T76" s="28">
        <v>48883.74</v>
      </c>
      <c r="U76" s="74">
        <v>67437.945999999996</v>
      </c>
      <c r="V76" s="28">
        <v>490879.45500000002</v>
      </c>
      <c r="W76" s="74">
        <v>481633.79800000001</v>
      </c>
      <c r="X76" s="28">
        <v>2381.1337365591398</v>
      </c>
      <c r="Y76" s="74">
        <v>2337.8019193548389</v>
      </c>
      <c r="Z76" s="29">
        <v>2159.5584784946236</v>
      </c>
    </row>
    <row r="77" spans="1:26">
      <c r="A77" s="41" t="s">
        <v>255</v>
      </c>
      <c r="B77" s="31" t="s">
        <v>1</v>
      </c>
      <c r="C77" s="45" t="s">
        <v>3</v>
      </c>
      <c r="D77" s="23">
        <v>189</v>
      </c>
      <c r="E77" s="41">
        <v>0.8</v>
      </c>
      <c r="F77" s="23">
        <v>2</v>
      </c>
      <c r="G77" s="41">
        <v>14.2</v>
      </c>
      <c r="H77" s="23">
        <v>1</v>
      </c>
      <c r="I77" s="41">
        <v>1</v>
      </c>
      <c r="J77" s="23">
        <v>16.399999999999999</v>
      </c>
      <c r="K77" s="41">
        <v>2.6</v>
      </c>
      <c r="L77" s="23">
        <v>18.899999999999999</v>
      </c>
      <c r="M77" s="61">
        <f t="shared" si="17"/>
        <v>0.86772486772486768</v>
      </c>
      <c r="N77" s="23">
        <v>20.100000000000001</v>
      </c>
      <c r="O77" s="41">
        <v>39.1</v>
      </c>
      <c r="P77" s="32">
        <f t="shared" si="16"/>
        <v>12.434210526315789</v>
      </c>
      <c r="Q77" s="75">
        <v>-18434.171999999999</v>
      </c>
      <c r="R77" s="33">
        <v>248040.54199999999</v>
      </c>
      <c r="S77" s="75">
        <v>81580.630999999994</v>
      </c>
      <c r="T77" s="33">
        <v>44010.531999999999</v>
      </c>
      <c r="U77" s="75">
        <v>0</v>
      </c>
      <c r="V77" s="33">
        <v>329621.17300000001</v>
      </c>
      <c r="W77" s="75">
        <v>311187.00099999999</v>
      </c>
      <c r="X77" s="33">
        <f t="shared" si="18"/>
        <v>1511.1674126984128</v>
      </c>
      <c r="Y77" s="75">
        <f t="shared" si="19"/>
        <v>1413.632111111111</v>
      </c>
      <c r="Z77" s="34">
        <f t="shared" si="20"/>
        <v>1312.38382010582</v>
      </c>
    </row>
    <row r="78" spans="1:26">
      <c r="A78" s="40" t="s">
        <v>255</v>
      </c>
      <c r="B78" s="25" t="s">
        <v>133</v>
      </c>
      <c r="C78" s="44" t="s">
        <v>141</v>
      </c>
      <c r="D78" s="26">
        <v>196</v>
      </c>
      <c r="E78" s="40">
        <v>1</v>
      </c>
      <c r="F78" s="26">
        <v>1</v>
      </c>
      <c r="G78" s="40">
        <v>16.8</v>
      </c>
      <c r="H78" s="26">
        <v>1</v>
      </c>
      <c r="I78" s="40">
        <v>1.7</v>
      </c>
      <c r="J78" s="26">
        <v>21.3</v>
      </c>
      <c r="K78" s="40">
        <v>0.2</v>
      </c>
      <c r="L78" s="26">
        <v>21.5</v>
      </c>
      <c r="M78" s="60">
        <f t="shared" si="17"/>
        <v>0.99069767441860468</v>
      </c>
      <c r="N78" s="26">
        <v>13.5</v>
      </c>
      <c r="O78" s="40">
        <v>35</v>
      </c>
      <c r="P78" s="27">
        <f t="shared" si="16"/>
        <v>11.011235955056179</v>
      </c>
      <c r="Q78" s="74">
        <v>-26682.569</v>
      </c>
      <c r="R78" s="28">
        <v>273714.761</v>
      </c>
      <c r="S78" s="74">
        <v>103855.289</v>
      </c>
      <c r="T78" s="28">
        <v>69203.61</v>
      </c>
      <c r="U78" s="74">
        <v>0</v>
      </c>
      <c r="V78" s="28">
        <v>377570.05</v>
      </c>
      <c r="W78" s="74">
        <v>350887.48100000003</v>
      </c>
      <c r="X78" s="28">
        <f t="shared" si="18"/>
        <v>1573.2981632653061</v>
      </c>
      <c r="Y78" s="74">
        <f t="shared" si="19"/>
        <v>1437.1626071428573</v>
      </c>
      <c r="Z78" s="29">
        <f t="shared" si="20"/>
        <v>1396.5038826530613</v>
      </c>
    </row>
    <row r="79" spans="1:26">
      <c r="A79" s="41" t="s">
        <v>255</v>
      </c>
      <c r="B79" s="31" t="s">
        <v>147</v>
      </c>
      <c r="C79" s="45" t="s">
        <v>148</v>
      </c>
      <c r="D79" s="23">
        <v>198</v>
      </c>
      <c r="E79" s="41">
        <v>1</v>
      </c>
      <c r="F79" s="23">
        <v>1</v>
      </c>
      <c r="G79" s="41">
        <v>19.7</v>
      </c>
      <c r="H79" s="23">
        <v>2</v>
      </c>
      <c r="I79" s="41">
        <v>1.5</v>
      </c>
      <c r="J79" s="23">
        <v>24.4</v>
      </c>
      <c r="K79" s="41">
        <v>0.8</v>
      </c>
      <c r="L79" s="23">
        <v>25.2</v>
      </c>
      <c r="M79" s="61">
        <f t="shared" si="17"/>
        <v>0.96825396825396826</v>
      </c>
      <c r="N79" s="23">
        <v>17.2</v>
      </c>
      <c r="O79" s="41">
        <v>42.4</v>
      </c>
      <c r="P79" s="32">
        <f t="shared" si="16"/>
        <v>9.1244239631336406</v>
      </c>
      <c r="Q79" s="75">
        <v>-21874.696</v>
      </c>
      <c r="R79" s="33">
        <v>300874.59899999999</v>
      </c>
      <c r="S79" s="75">
        <v>168438.967</v>
      </c>
      <c r="T79" s="33">
        <v>99579.995999999999</v>
      </c>
      <c r="U79" s="75">
        <v>14073.814</v>
      </c>
      <c r="V79" s="33">
        <v>469313.56599999999</v>
      </c>
      <c r="W79" s="75">
        <v>447438.87</v>
      </c>
      <c r="X79" s="33">
        <f t="shared" si="18"/>
        <v>1796.2613939393939</v>
      </c>
      <c r="Y79" s="75">
        <f t="shared" si="19"/>
        <v>1685.7831313131312</v>
      </c>
      <c r="Z79" s="34">
        <f t="shared" si="20"/>
        <v>1519.5686818181819</v>
      </c>
    </row>
    <row r="80" spans="1:26" s="13" customFormat="1">
      <c r="A80" s="17" t="s">
        <v>255</v>
      </c>
      <c r="B80" s="55" t="s">
        <v>263</v>
      </c>
      <c r="C80" s="56"/>
      <c r="D80" s="15">
        <f>SUM(D59:D79)</f>
        <v>3096</v>
      </c>
      <c r="E80" s="19">
        <f t="shared" ref="E80:W80" si="21">SUM(E59:E79)</f>
        <v>20.200000000000003</v>
      </c>
      <c r="F80" s="14">
        <f t="shared" si="21"/>
        <v>18.600000000000001</v>
      </c>
      <c r="G80" s="19">
        <f t="shared" si="21"/>
        <v>316.39999999999998</v>
      </c>
      <c r="H80" s="14">
        <f t="shared" si="21"/>
        <v>24.5</v>
      </c>
      <c r="I80" s="19">
        <f t="shared" si="21"/>
        <v>19.599999999999998</v>
      </c>
      <c r="J80" s="14">
        <f t="shared" si="21"/>
        <v>365.4</v>
      </c>
      <c r="K80" s="19">
        <f t="shared" si="21"/>
        <v>33.9</v>
      </c>
      <c r="L80" s="14">
        <f t="shared" si="21"/>
        <v>398.99999999999994</v>
      </c>
      <c r="M80" s="64">
        <f t="shared" si="17"/>
        <v>0.9157894736842106</v>
      </c>
      <c r="N80" s="14">
        <f t="shared" si="21"/>
        <v>262.10000000000002</v>
      </c>
      <c r="O80" s="19">
        <f t="shared" si="21"/>
        <v>661.4</v>
      </c>
      <c r="P80" s="14">
        <f t="shared" si="21"/>
        <v>193.70855970152149</v>
      </c>
      <c r="Q80" s="21">
        <f t="shared" si="21"/>
        <v>-439250.95400000003</v>
      </c>
      <c r="R80" s="15">
        <f t="shared" si="21"/>
        <v>4821927.4940000009</v>
      </c>
      <c r="S80" s="21">
        <f t="shared" si="21"/>
        <v>2439422.969</v>
      </c>
      <c r="T80" s="15">
        <f t="shared" si="21"/>
        <v>1275668.6710000001</v>
      </c>
      <c r="U80" s="21">
        <f t="shared" si="21"/>
        <v>257769.89500000002</v>
      </c>
      <c r="V80" s="15">
        <f t="shared" si="21"/>
        <v>7261350.0759999994</v>
      </c>
      <c r="W80" s="21">
        <f t="shared" si="21"/>
        <v>6822099.1219999995</v>
      </c>
      <c r="X80" s="15">
        <f t="shared" si="18"/>
        <v>1850.1006169250645</v>
      </c>
      <c r="Y80" s="21">
        <f t="shared" si="19"/>
        <v>1708.2236937984496</v>
      </c>
      <c r="Z80" s="58">
        <f t="shared" si="20"/>
        <v>1557.4701208010338</v>
      </c>
    </row>
    <row r="81" spans="1:26">
      <c r="A81" s="66" t="s">
        <v>256</v>
      </c>
      <c r="B81" s="67" t="s">
        <v>169</v>
      </c>
      <c r="C81" s="68" t="s">
        <v>174</v>
      </c>
      <c r="D81" s="69">
        <v>207</v>
      </c>
      <c r="E81" s="66">
        <v>1</v>
      </c>
      <c r="F81" s="69">
        <v>0.5</v>
      </c>
      <c r="G81" s="66">
        <v>20.7</v>
      </c>
      <c r="H81" s="69">
        <v>1</v>
      </c>
      <c r="I81" s="66">
        <v>1</v>
      </c>
      <c r="J81" s="69">
        <v>22.2</v>
      </c>
      <c r="K81" s="66">
        <v>2</v>
      </c>
      <c r="L81" s="69">
        <v>24.2</v>
      </c>
      <c r="M81" s="70">
        <f t="shared" si="17"/>
        <v>0.91735537190082639</v>
      </c>
      <c r="N81" s="69">
        <v>5.8</v>
      </c>
      <c r="O81" s="66">
        <v>30</v>
      </c>
      <c r="P81" s="71">
        <f t="shared" ref="P81:P94" si="22">+D81/(G81+H81)</f>
        <v>9.5391705069124431</v>
      </c>
      <c r="Q81" s="78">
        <v>-34732.351999999999</v>
      </c>
      <c r="R81" s="72">
        <v>291168.05099999998</v>
      </c>
      <c r="S81" s="78">
        <v>143364.45600000001</v>
      </c>
      <c r="T81" s="72">
        <v>68570.820000000007</v>
      </c>
      <c r="U81" s="78">
        <v>0</v>
      </c>
      <c r="V81" s="72">
        <v>434532.50699999998</v>
      </c>
      <c r="W81" s="78">
        <v>399800.15500000003</v>
      </c>
      <c r="X81" s="72">
        <f t="shared" si="18"/>
        <v>1767.9308550724636</v>
      </c>
      <c r="Y81" s="78">
        <f t="shared" si="19"/>
        <v>1600.1417149758456</v>
      </c>
      <c r="Z81" s="73">
        <f t="shared" si="20"/>
        <v>1406.6089420289854</v>
      </c>
    </row>
    <row r="82" spans="1:26">
      <c r="A82" s="40" t="s">
        <v>256</v>
      </c>
      <c r="B82" s="25" t="s">
        <v>79</v>
      </c>
      <c r="C82" s="44" t="s">
        <v>80</v>
      </c>
      <c r="D82" s="26">
        <v>215</v>
      </c>
      <c r="E82" s="40">
        <v>1</v>
      </c>
      <c r="F82" s="26">
        <v>1</v>
      </c>
      <c r="G82" s="40">
        <v>23.5</v>
      </c>
      <c r="H82" s="26">
        <v>2</v>
      </c>
      <c r="I82" s="40">
        <v>0</v>
      </c>
      <c r="J82" s="26">
        <v>25.5</v>
      </c>
      <c r="K82" s="40">
        <v>2</v>
      </c>
      <c r="L82" s="26">
        <v>27.5</v>
      </c>
      <c r="M82" s="60">
        <f t="shared" si="17"/>
        <v>0.92727272727272725</v>
      </c>
      <c r="N82" s="26">
        <v>12.2</v>
      </c>
      <c r="O82" s="40">
        <v>39.700000000000003</v>
      </c>
      <c r="P82" s="27">
        <f t="shared" si="22"/>
        <v>8.4313725490196081</v>
      </c>
      <c r="Q82" s="74">
        <v>-1214.442</v>
      </c>
      <c r="R82" s="28">
        <v>294888.36499999999</v>
      </c>
      <c r="S82" s="74">
        <v>167207.60999999999</v>
      </c>
      <c r="T82" s="28">
        <v>114832.632</v>
      </c>
      <c r="U82" s="74">
        <v>22.35</v>
      </c>
      <c r="V82" s="28">
        <v>462095.97499999998</v>
      </c>
      <c r="W82" s="74">
        <v>460881.533</v>
      </c>
      <c r="X82" s="28">
        <f t="shared" si="18"/>
        <v>1615.0743860465113</v>
      </c>
      <c r="Y82" s="74">
        <f t="shared" si="19"/>
        <v>1609.4258186046511</v>
      </c>
      <c r="Z82" s="29">
        <f t="shared" si="20"/>
        <v>1371.5737906976744</v>
      </c>
    </row>
    <row r="83" spans="1:26">
      <c r="A83" s="41" t="s">
        <v>256</v>
      </c>
      <c r="B83" s="31" t="s">
        <v>149</v>
      </c>
      <c r="C83" s="45" t="s">
        <v>151</v>
      </c>
      <c r="D83" s="23">
        <v>215</v>
      </c>
      <c r="E83" s="41">
        <v>0.9</v>
      </c>
      <c r="F83" s="23">
        <v>0</v>
      </c>
      <c r="G83" s="41">
        <v>21.9</v>
      </c>
      <c r="H83" s="23">
        <v>2</v>
      </c>
      <c r="I83" s="41">
        <v>1.5</v>
      </c>
      <c r="J83" s="23">
        <v>24.8</v>
      </c>
      <c r="K83" s="41">
        <v>1.5</v>
      </c>
      <c r="L83" s="23">
        <v>26.2</v>
      </c>
      <c r="M83" s="61">
        <f t="shared" si="17"/>
        <v>0.94656488549618323</v>
      </c>
      <c r="N83" s="23">
        <v>13.8</v>
      </c>
      <c r="O83" s="41">
        <v>40.1</v>
      </c>
      <c r="P83" s="32">
        <f t="shared" si="22"/>
        <v>8.99581589958159</v>
      </c>
      <c r="Q83" s="75">
        <v>-28028.567999999999</v>
      </c>
      <c r="R83" s="33">
        <v>314353.48800000001</v>
      </c>
      <c r="S83" s="75">
        <v>140612.79800000001</v>
      </c>
      <c r="T83" s="33">
        <v>66121.784</v>
      </c>
      <c r="U83" s="75">
        <v>19669.191999999999</v>
      </c>
      <c r="V83" s="33">
        <v>454966.28600000002</v>
      </c>
      <c r="W83" s="75">
        <v>426937.71799999999</v>
      </c>
      <c r="X83" s="33">
        <f t="shared" si="18"/>
        <v>1717.0944651162793</v>
      </c>
      <c r="Y83" s="75">
        <f t="shared" si="19"/>
        <v>1586.7290325581394</v>
      </c>
      <c r="Z83" s="34">
        <f t="shared" si="20"/>
        <v>1462.109246511628</v>
      </c>
    </row>
    <row r="84" spans="1:26">
      <c r="A84" s="40" t="s">
        <v>256</v>
      </c>
      <c r="B84" s="25" t="s">
        <v>200</v>
      </c>
      <c r="C84" s="44" t="s">
        <v>201</v>
      </c>
      <c r="D84" s="26">
        <v>225</v>
      </c>
      <c r="E84" s="40">
        <v>1</v>
      </c>
      <c r="F84" s="26">
        <v>1</v>
      </c>
      <c r="G84" s="40">
        <v>27.4</v>
      </c>
      <c r="H84" s="26">
        <v>1</v>
      </c>
      <c r="I84" s="40">
        <v>1.8</v>
      </c>
      <c r="J84" s="26">
        <v>30.7</v>
      </c>
      <c r="K84" s="40">
        <v>1.5</v>
      </c>
      <c r="L84" s="26">
        <v>32.200000000000003</v>
      </c>
      <c r="M84" s="60">
        <f t="shared" si="17"/>
        <v>0.95341614906832284</v>
      </c>
      <c r="N84" s="26">
        <v>18.399999999999999</v>
      </c>
      <c r="O84" s="40">
        <v>50.6</v>
      </c>
      <c r="P84" s="27">
        <f t="shared" si="22"/>
        <v>7.922535211267606</v>
      </c>
      <c r="Q84" s="74">
        <v>-26726.21</v>
      </c>
      <c r="R84" s="28">
        <v>355120.66200000001</v>
      </c>
      <c r="S84" s="74">
        <v>181753.967</v>
      </c>
      <c r="T84" s="28">
        <v>70574.724000000002</v>
      </c>
      <c r="U84" s="74">
        <v>49875.207999999999</v>
      </c>
      <c r="V84" s="28">
        <v>536874.62899999996</v>
      </c>
      <c r="W84" s="74">
        <v>510148.41899999999</v>
      </c>
      <c r="X84" s="28">
        <f t="shared" si="18"/>
        <v>1850.7764311111107</v>
      </c>
      <c r="Y84" s="74">
        <f t="shared" si="19"/>
        <v>1731.9932755555553</v>
      </c>
      <c r="Z84" s="29">
        <f t="shared" si="20"/>
        <v>1578.3140533333333</v>
      </c>
    </row>
    <row r="85" spans="1:26">
      <c r="A85" s="41" t="s">
        <v>256</v>
      </c>
      <c r="B85" s="31" t="s">
        <v>209</v>
      </c>
      <c r="C85" s="45" t="s">
        <v>210</v>
      </c>
      <c r="D85" s="23">
        <v>225</v>
      </c>
      <c r="E85" s="41">
        <v>1</v>
      </c>
      <c r="F85" s="23">
        <v>1</v>
      </c>
      <c r="G85" s="41">
        <v>21</v>
      </c>
      <c r="H85" s="23">
        <v>1.5</v>
      </c>
      <c r="I85" s="41">
        <v>2.5</v>
      </c>
      <c r="J85" s="23">
        <v>26.5</v>
      </c>
      <c r="K85" s="41">
        <v>0.5</v>
      </c>
      <c r="L85" s="23">
        <v>27</v>
      </c>
      <c r="M85" s="61">
        <f t="shared" si="17"/>
        <v>0.98148148148148151</v>
      </c>
      <c r="N85" s="23">
        <v>17.3</v>
      </c>
      <c r="O85" s="41">
        <v>44.3</v>
      </c>
      <c r="P85" s="32">
        <f t="shared" si="22"/>
        <v>10</v>
      </c>
      <c r="Q85" s="75">
        <v>-24323.281999999999</v>
      </c>
      <c r="R85" s="33">
        <v>325184.315</v>
      </c>
      <c r="S85" s="75">
        <v>142238.55900000001</v>
      </c>
      <c r="T85" s="33">
        <v>65784.995999999999</v>
      </c>
      <c r="U85" s="75">
        <v>2728.2080000000001</v>
      </c>
      <c r="V85" s="33">
        <v>467422.87400000001</v>
      </c>
      <c r="W85" s="75">
        <v>443099.592</v>
      </c>
      <c r="X85" s="33">
        <f t="shared" si="18"/>
        <v>1772.9318666666668</v>
      </c>
      <c r="Y85" s="75">
        <f t="shared" si="19"/>
        <v>1664.8283911111112</v>
      </c>
      <c r="Z85" s="34">
        <f t="shared" si="20"/>
        <v>1445.2636222222222</v>
      </c>
    </row>
    <row r="86" spans="1:26">
      <c r="A86" s="40" t="s">
        <v>256</v>
      </c>
      <c r="B86" s="25" t="s">
        <v>1</v>
      </c>
      <c r="C86" s="44" t="s">
        <v>31</v>
      </c>
      <c r="D86" s="26">
        <v>228</v>
      </c>
      <c r="E86" s="40">
        <v>1</v>
      </c>
      <c r="F86" s="26">
        <v>1</v>
      </c>
      <c r="G86" s="40">
        <v>18.5</v>
      </c>
      <c r="H86" s="26">
        <v>1.1000000000000001</v>
      </c>
      <c r="I86" s="40">
        <v>1</v>
      </c>
      <c r="J86" s="26">
        <v>19.5</v>
      </c>
      <c r="K86" s="40">
        <v>3.1</v>
      </c>
      <c r="L86" s="26">
        <v>22.6</v>
      </c>
      <c r="M86" s="60">
        <f t="shared" si="17"/>
        <v>0.86283185840707954</v>
      </c>
      <c r="N86" s="26">
        <v>11.1</v>
      </c>
      <c r="O86" s="40">
        <v>33.700000000000003</v>
      </c>
      <c r="P86" s="27">
        <f t="shared" si="22"/>
        <v>11.63265306122449</v>
      </c>
      <c r="Q86" s="74">
        <v>-25075.094000000001</v>
      </c>
      <c r="R86" s="28">
        <v>287453.54399999999</v>
      </c>
      <c r="S86" s="74">
        <v>187952.33600000001</v>
      </c>
      <c r="T86" s="28">
        <v>141000.201</v>
      </c>
      <c r="U86" s="74">
        <v>0</v>
      </c>
      <c r="V86" s="28">
        <v>475405.88</v>
      </c>
      <c r="W86" s="74">
        <v>450330.78600000002</v>
      </c>
      <c r="X86" s="28">
        <f t="shared" si="18"/>
        <v>1466.6915745614035</v>
      </c>
      <c r="Y86" s="74">
        <f t="shared" si="19"/>
        <v>1356.7130921052633</v>
      </c>
      <c r="Z86" s="29">
        <f t="shared" si="20"/>
        <v>1260.7611578947369</v>
      </c>
    </row>
    <row r="87" spans="1:26">
      <c r="A87" s="41" t="s">
        <v>256</v>
      </c>
      <c r="B87" s="31" t="s">
        <v>97</v>
      </c>
      <c r="C87" s="45" t="s">
        <v>98</v>
      </c>
      <c r="D87" s="23">
        <v>229</v>
      </c>
      <c r="E87" s="41">
        <v>1</v>
      </c>
      <c r="F87" s="23">
        <v>1</v>
      </c>
      <c r="G87" s="41">
        <v>24.6</v>
      </c>
      <c r="H87" s="23">
        <v>5</v>
      </c>
      <c r="I87" s="41">
        <v>2</v>
      </c>
      <c r="J87" s="23">
        <v>31.3</v>
      </c>
      <c r="K87" s="41">
        <v>2.2999999999999998</v>
      </c>
      <c r="L87" s="23">
        <v>33.6</v>
      </c>
      <c r="M87" s="61">
        <f t="shared" si="17"/>
        <v>0.93154761904761907</v>
      </c>
      <c r="N87" s="23">
        <v>22.3</v>
      </c>
      <c r="O87" s="41">
        <v>55.900000000000006</v>
      </c>
      <c r="P87" s="32">
        <f t="shared" si="22"/>
        <v>7.736486486486486</v>
      </c>
      <c r="Q87" s="75">
        <v>-23192.511999999999</v>
      </c>
      <c r="R87" s="33">
        <v>434601.576</v>
      </c>
      <c r="S87" s="75">
        <v>125694.042</v>
      </c>
      <c r="T87" s="33">
        <v>43229.351999999999</v>
      </c>
      <c r="U87" s="75">
        <v>29746.392</v>
      </c>
      <c r="V87" s="33">
        <v>560295.61800000002</v>
      </c>
      <c r="W87" s="75">
        <v>537103.10600000003</v>
      </c>
      <c r="X87" s="33">
        <f t="shared" si="18"/>
        <v>2128.0343842794759</v>
      </c>
      <c r="Y87" s="75">
        <f t="shared" si="19"/>
        <v>2026.7570393013102</v>
      </c>
      <c r="Z87" s="34">
        <f t="shared" si="20"/>
        <v>1897.8234759825327</v>
      </c>
    </row>
    <row r="88" spans="1:26">
      <c r="A88" s="40" t="s">
        <v>256</v>
      </c>
      <c r="B88" s="25" t="s">
        <v>1</v>
      </c>
      <c r="C88" s="44" t="s">
        <v>7</v>
      </c>
      <c r="D88" s="26">
        <v>236</v>
      </c>
      <c r="E88" s="40">
        <v>0.5</v>
      </c>
      <c r="F88" s="26">
        <v>1</v>
      </c>
      <c r="G88" s="40">
        <v>20</v>
      </c>
      <c r="H88" s="26">
        <v>0</v>
      </c>
      <c r="I88" s="40">
        <v>1.8</v>
      </c>
      <c r="J88" s="26">
        <v>21.2</v>
      </c>
      <c r="K88" s="40">
        <v>2.1</v>
      </c>
      <c r="L88" s="26">
        <v>23.3</v>
      </c>
      <c r="M88" s="60">
        <f t="shared" si="17"/>
        <v>0.90987124463519309</v>
      </c>
      <c r="N88" s="26">
        <v>12.6</v>
      </c>
      <c r="O88" s="40">
        <v>35.9</v>
      </c>
      <c r="P88" s="27">
        <f t="shared" si="22"/>
        <v>11.8</v>
      </c>
      <c r="Q88" s="74">
        <v>-12923.054</v>
      </c>
      <c r="R88" s="28">
        <v>315911.315</v>
      </c>
      <c r="S88" s="74">
        <v>141365.307</v>
      </c>
      <c r="T88" s="28">
        <v>86487.676000000007</v>
      </c>
      <c r="U88" s="74">
        <v>0</v>
      </c>
      <c r="V88" s="28">
        <v>457276.62199999997</v>
      </c>
      <c r="W88" s="74">
        <v>444353.56800000003</v>
      </c>
      <c r="X88" s="28">
        <f t="shared" si="18"/>
        <v>1571.1396016949152</v>
      </c>
      <c r="Y88" s="74">
        <f t="shared" si="19"/>
        <v>1516.3808983050847</v>
      </c>
      <c r="Z88" s="29">
        <f t="shared" si="20"/>
        <v>1338.6072669491525</v>
      </c>
    </row>
    <row r="89" spans="1:26">
      <c r="A89" s="41" t="s">
        <v>256</v>
      </c>
      <c r="B89" s="31" t="s">
        <v>68</v>
      </c>
      <c r="C89" s="45" t="s">
        <v>70</v>
      </c>
      <c r="D89" s="23">
        <v>245</v>
      </c>
      <c r="E89" s="41">
        <v>1</v>
      </c>
      <c r="F89" s="23">
        <v>1</v>
      </c>
      <c r="G89" s="41">
        <v>21</v>
      </c>
      <c r="H89" s="23">
        <v>2.8</v>
      </c>
      <c r="I89" s="41">
        <v>0</v>
      </c>
      <c r="J89" s="23">
        <v>18.7</v>
      </c>
      <c r="K89" s="41">
        <v>7.1</v>
      </c>
      <c r="L89" s="23">
        <v>25.8</v>
      </c>
      <c r="M89" s="61">
        <f t="shared" si="17"/>
        <v>0.72480620155038755</v>
      </c>
      <c r="N89" s="23">
        <v>13.2</v>
      </c>
      <c r="O89" s="41">
        <v>39</v>
      </c>
      <c r="P89" s="32">
        <f t="shared" si="22"/>
        <v>10.294117647058822</v>
      </c>
      <c r="Q89" s="75">
        <v>-9639.732</v>
      </c>
      <c r="R89" s="33">
        <v>346020.38</v>
      </c>
      <c r="S89" s="75">
        <v>96343.748000000007</v>
      </c>
      <c r="T89" s="33">
        <v>29955.54</v>
      </c>
      <c r="U89" s="75">
        <v>0</v>
      </c>
      <c r="V89" s="33">
        <v>442364.12800000003</v>
      </c>
      <c r="W89" s="75">
        <v>432724.39600000001</v>
      </c>
      <c r="X89" s="33">
        <f t="shared" si="18"/>
        <v>1683.3003591836737</v>
      </c>
      <c r="Y89" s="75">
        <f t="shared" si="19"/>
        <v>1643.9545142857144</v>
      </c>
      <c r="Z89" s="34">
        <f t="shared" si="20"/>
        <v>1412.328081632653</v>
      </c>
    </row>
    <row r="90" spans="1:26">
      <c r="A90" s="40" t="s">
        <v>256</v>
      </c>
      <c r="B90" s="25" t="s">
        <v>77</v>
      </c>
      <c r="C90" s="44" t="s">
        <v>78</v>
      </c>
      <c r="D90" s="26">
        <v>246</v>
      </c>
      <c r="E90" s="40">
        <v>1</v>
      </c>
      <c r="F90" s="26">
        <v>1</v>
      </c>
      <c r="G90" s="40">
        <v>26.7</v>
      </c>
      <c r="H90" s="26">
        <v>2</v>
      </c>
      <c r="I90" s="40">
        <v>2.1</v>
      </c>
      <c r="J90" s="26">
        <v>20.7</v>
      </c>
      <c r="K90" s="40">
        <v>12.1</v>
      </c>
      <c r="L90" s="26">
        <v>32.799999999999997</v>
      </c>
      <c r="M90" s="60">
        <f t="shared" si="17"/>
        <v>0.63109756097560976</v>
      </c>
      <c r="N90" s="26">
        <v>20.8</v>
      </c>
      <c r="O90" s="40">
        <v>53.599999999999994</v>
      </c>
      <c r="P90" s="27">
        <f t="shared" si="22"/>
        <v>8.5714285714285712</v>
      </c>
      <c r="Q90" s="74">
        <v>-6132.3410000000003</v>
      </c>
      <c r="R90" s="28">
        <v>391092.109</v>
      </c>
      <c r="S90" s="74">
        <v>201986.61199999999</v>
      </c>
      <c r="T90" s="28">
        <v>136472.016</v>
      </c>
      <c r="U90" s="74">
        <v>0</v>
      </c>
      <c r="V90" s="28">
        <v>593078.72100000002</v>
      </c>
      <c r="W90" s="74">
        <v>586946.38</v>
      </c>
      <c r="X90" s="28">
        <f t="shared" si="18"/>
        <v>1856.1248170731708</v>
      </c>
      <c r="Y90" s="74">
        <f t="shared" si="19"/>
        <v>1831.1966016260162</v>
      </c>
      <c r="Z90" s="29">
        <f t="shared" si="20"/>
        <v>1589.8053211382114</v>
      </c>
    </row>
    <row r="91" spans="1:26">
      <c r="A91" s="41" t="s">
        <v>256</v>
      </c>
      <c r="B91" s="31" t="s">
        <v>187</v>
      </c>
      <c r="C91" s="45" t="s">
        <v>188</v>
      </c>
      <c r="D91" s="23">
        <v>252</v>
      </c>
      <c r="E91" s="41">
        <v>1</v>
      </c>
      <c r="F91" s="23">
        <v>2</v>
      </c>
      <c r="G91" s="41">
        <v>23.4</v>
      </c>
      <c r="H91" s="23">
        <v>0</v>
      </c>
      <c r="I91" s="41">
        <v>5</v>
      </c>
      <c r="J91" s="23">
        <v>22.8</v>
      </c>
      <c r="K91" s="41">
        <v>8.6</v>
      </c>
      <c r="L91" s="23">
        <v>31.4</v>
      </c>
      <c r="M91" s="61">
        <f t="shared" si="17"/>
        <v>0.72611464968152872</v>
      </c>
      <c r="N91" s="23">
        <v>17.100000000000001</v>
      </c>
      <c r="O91" s="41">
        <v>48.5</v>
      </c>
      <c r="P91" s="32">
        <f t="shared" si="22"/>
        <v>10.76923076923077</v>
      </c>
      <c r="Q91" s="75">
        <v>-647.79399999999998</v>
      </c>
      <c r="R91" s="33">
        <v>329783.65500000003</v>
      </c>
      <c r="S91" s="75">
        <v>70918.740000000005</v>
      </c>
      <c r="T91" s="33">
        <v>28680</v>
      </c>
      <c r="U91" s="75">
        <v>2583.9499999999998</v>
      </c>
      <c r="V91" s="33">
        <v>400702.39500000002</v>
      </c>
      <c r="W91" s="75">
        <v>400054.60100000002</v>
      </c>
      <c r="X91" s="33">
        <f t="shared" si="18"/>
        <v>1466.0255753968254</v>
      </c>
      <c r="Y91" s="75">
        <f t="shared" si="19"/>
        <v>1463.4549642857144</v>
      </c>
      <c r="Z91" s="34">
        <f t="shared" si="20"/>
        <v>1308.6652976190478</v>
      </c>
    </row>
    <row r="92" spans="1:26">
      <c r="A92" s="40" t="s">
        <v>256</v>
      </c>
      <c r="B92" s="25" t="s">
        <v>48</v>
      </c>
      <c r="C92" s="44" t="s">
        <v>54</v>
      </c>
      <c r="D92" s="26">
        <v>279</v>
      </c>
      <c r="E92" s="40">
        <v>1</v>
      </c>
      <c r="F92" s="26">
        <v>1</v>
      </c>
      <c r="G92" s="40">
        <v>22.4</v>
      </c>
      <c r="H92" s="26">
        <v>2</v>
      </c>
      <c r="I92" s="40">
        <v>2</v>
      </c>
      <c r="J92" s="26">
        <v>26.8</v>
      </c>
      <c r="K92" s="40">
        <v>1.5</v>
      </c>
      <c r="L92" s="26">
        <v>28.4</v>
      </c>
      <c r="M92" s="60">
        <f t="shared" si="17"/>
        <v>0.94366197183098599</v>
      </c>
      <c r="N92" s="26">
        <v>24.9</v>
      </c>
      <c r="O92" s="40">
        <v>53.2</v>
      </c>
      <c r="P92" s="27">
        <f t="shared" si="22"/>
        <v>11.434426229508198</v>
      </c>
      <c r="Q92" s="74">
        <v>-23289.404999999999</v>
      </c>
      <c r="R92" s="28">
        <v>387498.64899999998</v>
      </c>
      <c r="S92" s="74">
        <v>183304.42800000001</v>
      </c>
      <c r="T92" s="28">
        <v>122849.268</v>
      </c>
      <c r="U92" s="74">
        <v>0</v>
      </c>
      <c r="V92" s="28">
        <v>570803.07700000005</v>
      </c>
      <c r="W92" s="74">
        <v>547513.67200000002</v>
      </c>
      <c r="X92" s="28">
        <f t="shared" si="18"/>
        <v>1605.5692078853049</v>
      </c>
      <c r="Y92" s="74">
        <f t="shared" si="19"/>
        <v>1522.0946379928316</v>
      </c>
      <c r="Z92" s="29">
        <f t="shared" si="20"/>
        <v>1388.884046594982</v>
      </c>
    </row>
    <row r="93" spans="1:26">
      <c r="A93" s="41" t="s">
        <v>256</v>
      </c>
      <c r="B93" s="31" t="s">
        <v>88</v>
      </c>
      <c r="C93" s="45" t="s">
        <v>90</v>
      </c>
      <c r="D93" s="23">
        <v>279</v>
      </c>
      <c r="E93" s="41">
        <v>1</v>
      </c>
      <c r="F93" s="23">
        <v>1</v>
      </c>
      <c r="G93" s="41">
        <v>25.8</v>
      </c>
      <c r="H93" s="23">
        <v>2.8</v>
      </c>
      <c r="I93" s="41">
        <v>1.5</v>
      </c>
      <c r="J93" s="23">
        <v>27.1</v>
      </c>
      <c r="K93" s="41">
        <v>5</v>
      </c>
      <c r="L93" s="23">
        <v>32.1</v>
      </c>
      <c r="M93" s="61">
        <f t="shared" si="17"/>
        <v>0.84423676012461057</v>
      </c>
      <c r="N93" s="23">
        <v>18.8</v>
      </c>
      <c r="O93" s="41">
        <v>50.900000000000006</v>
      </c>
      <c r="P93" s="32">
        <f t="shared" si="22"/>
        <v>9.755244755244755</v>
      </c>
      <c r="Q93" s="75">
        <v>-8059.7179999999998</v>
      </c>
      <c r="R93" s="33">
        <v>401677.87699999998</v>
      </c>
      <c r="S93" s="75">
        <v>138309.13099999999</v>
      </c>
      <c r="T93" s="33">
        <v>65285.856</v>
      </c>
      <c r="U93" s="75">
        <v>31810.276999999998</v>
      </c>
      <c r="V93" s="33">
        <v>539987.00800000003</v>
      </c>
      <c r="W93" s="75">
        <v>531927.29</v>
      </c>
      <c r="X93" s="33">
        <v>1342.5009641577062</v>
      </c>
      <c r="Y93" s="75">
        <v>1309.3624086021507</v>
      </c>
      <c r="Z93" s="34">
        <v>1181.2576774193549</v>
      </c>
    </row>
    <row r="94" spans="1:26">
      <c r="A94" s="40" t="s">
        <v>256</v>
      </c>
      <c r="B94" s="25" t="s">
        <v>143</v>
      </c>
      <c r="C94" s="44" t="s">
        <v>144</v>
      </c>
      <c r="D94" s="26">
        <v>281</v>
      </c>
      <c r="E94" s="40">
        <v>1</v>
      </c>
      <c r="F94" s="26">
        <v>0</v>
      </c>
      <c r="G94" s="40">
        <v>27.8</v>
      </c>
      <c r="H94" s="26">
        <v>3</v>
      </c>
      <c r="I94" s="40">
        <v>1</v>
      </c>
      <c r="J94" s="26">
        <v>32.799999999999997</v>
      </c>
      <c r="K94" s="40">
        <v>0</v>
      </c>
      <c r="L94" s="26">
        <v>32.799999999999997</v>
      </c>
      <c r="M94" s="60">
        <f t="shared" si="17"/>
        <v>1</v>
      </c>
      <c r="N94" s="26">
        <v>17.899999999999999</v>
      </c>
      <c r="O94" s="40">
        <v>50.699999999999996</v>
      </c>
      <c r="P94" s="27">
        <f t="shared" si="22"/>
        <v>9.1233766233766236</v>
      </c>
      <c r="Q94" s="74">
        <v>-8273.7729999999992</v>
      </c>
      <c r="R94" s="28">
        <v>368198.755</v>
      </c>
      <c r="S94" s="74">
        <v>90159.682000000001</v>
      </c>
      <c r="T94" s="28">
        <v>44123.063999999998</v>
      </c>
      <c r="U94" s="74">
        <v>5325.64</v>
      </c>
      <c r="V94" s="28">
        <v>458358.43699999998</v>
      </c>
      <c r="W94" s="74">
        <v>450084.66399999999</v>
      </c>
      <c r="X94" s="28">
        <f t="shared" si="18"/>
        <v>1455.1947793594306</v>
      </c>
      <c r="Y94" s="74">
        <f t="shared" si="19"/>
        <v>1425.7507473309606</v>
      </c>
      <c r="Z94" s="29">
        <f t="shared" si="20"/>
        <v>1310.3158540925267</v>
      </c>
    </row>
    <row r="95" spans="1:26" s="13" customFormat="1">
      <c r="A95" s="42" t="s">
        <v>256</v>
      </c>
      <c r="B95" s="35" t="s">
        <v>264</v>
      </c>
      <c r="C95" s="46"/>
      <c r="D95" s="38">
        <f>SUM(D81:D94)</f>
        <v>3362</v>
      </c>
      <c r="E95" s="42">
        <f>SUM(E81:E94)</f>
        <v>13.4</v>
      </c>
      <c r="F95" s="36">
        <f t="shared" ref="F95:P95" si="23">SUM(F81:F94)</f>
        <v>12.5</v>
      </c>
      <c r="G95" s="42">
        <f t="shared" si="23"/>
        <v>324.7</v>
      </c>
      <c r="H95" s="36">
        <f t="shared" si="23"/>
        <v>26.2</v>
      </c>
      <c r="I95" s="42">
        <f t="shared" si="23"/>
        <v>23.200000000000003</v>
      </c>
      <c r="J95" s="36">
        <f t="shared" si="23"/>
        <v>350.6</v>
      </c>
      <c r="K95" s="42">
        <f t="shared" si="23"/>
        <v>49.3</v>
      </c>
      <c r="L95" s="36">
        <f t="shared" si="23"/>
        <v>399.90000000000003</v>
      </c>
      <c r="M95" s="62">
        <f t="shared" si="17"/>
        <v>0.87671917979494873</v>
      </c>
      <c r="N95" s="36">
        <f t="shared" si="23"/>
        <v>226.20000000000002</v>
      </c>
      <c r="O95" s="42">
        <f t="shared" si="23"/>
        <v>626.1</v>
      </c>
      <c r="P95" s="81">
        <f t="shared" si="23"/>
        <v>136.00585831033996</v>
      </c>
      <c r="Q95" s="76">
        <f>SUM(Q81:Q94)</f>
        <v>-232258.27699999997</v>
      </c>
      <c r="R95" s="38">
        <f t="shared" ref="R95:W95" si="24">SUM(R81:R94)</f>
        <v>4842952.7410000004</v>
      </c>
      <c r="S95" s="76">
        <f t="shared" si="24"/>
        <v>2011211.416</v>
      </c>
      <c r="T95" s="38">
        <f t="shared" si="24"/>
        <v>1083967.929</v>
      </c>
      <c r="U95" s="76">
        <f t="shared" si="24"/>
        <v>141761.217</v>
      </c>
      <c r="V95" s="38">
        <f t="shared" si="24"/>
        <v>6854164.1569999997</v>
      </c>
      <c r="W95" s="76">
        <f t="shared" si="24"/>
        <v>6621905.8799999999</v>
      </c>
      <c r="X95" s="38">
        <f t="shared" si="18"/>
        <v>1674.1329598453301</v>
      </c>
      <c r="Y95" s="76">
        <f t="shared" si="19"/>
        <v>1605.0495936942298</v>
      </c>
      <c r="Z95" s="39">
        <f t="shared" si="20"/>
        <v>1440.497543426532</v>
      </c>
    </row>
    <row r="96" spans="1:26">
      <c r="A96" s="48" t="s">
        <v>257</v>
      </c>
      <c r="B96" s="49" t="s">
        <v>1</v>
      </c>
      <c r="C96" s="50" t="s">
        <v>23</v>
      </c>
      <c r="D96" s="51">
        <v>312</v>
      </c>
      <c r="E96" s="48">
        <v>1</v>
      </c>
      <c r="F96" s="51">
        <v>1</v>
      </c>
      <c r="G96" s="48">
        <v>25.1</v>
      </c>
      <c r="H96" s="51">
        <v>2.8</v>
      </c>
      <c r="I96" s="48">
        <v>3</v>
      </c>
      <c r="J96" s="51">
        <v>32.799999999999997</v>
      </c>
      <c r="K96" s="48">
        <v>0</v>
      </c>
      <c r="L96" s="51">
        <v>32.9</v>
      </c>
      <c r="M96" s="63">
        <f t="shared" si="17"/>
        <v>0.99696048632218837</v>
      </c>
      <c r="N96" s="51">
        <v>10.8</v>
      </c>
      <c r="O96" s="48">
        <v>43.599999999999994</v>
      </c>
      <c r="P96" s="52">
        <f t="shared" ref="P96:P117" si="25">+D96/(G96+H96)</f>
        <v>11.18279569892473</v>
      </c>
      <c r="Q96" s="77">
        <v>-36848.627999999997</v>
      </c>
      <c r="R96" s="53">
        <v>383564.386</v>
      </c>
      <c r="S96" s="77">
        <v>214361.31200000001</v>
      </c>
      <c r="T96" s="53">
        <v>152987.24799999999</v>
      </c>
      <c r="U96" s="77">
        <v>0</v>
      </c>
      <c r="V96" s="53">
        <v>597925.69799999997</v>
      </c>
      <c r="W96" s="77">
        <v>561077.06999999995</v>
      </c>
      <c r="X96" s="53">
        <f t="shared" si="18"/>
        <v>1426.0847756410255</v>
      </c>
      <c r="Y96" s="77">
        <f t="shared" si="19"/>
        <v>1307.9801987179485</v>
      </c>
      <c r="Z96" s="54">
        <f t="shared" si="20"/>
        <v>1229.3730320512821</v>
      </c>
    </row>
    <row r="97" spans="1:26">
      <c r="A97" s="41" t="s">
        <v>257</v>
      </c>
      <c r="B97" s="31" t="s">
        <v>1</v>
      </c>
      <c r="C97" s="45" t="s">
        <v>35</v>
      </c>
      <c r="D97" s="23">
        <v>314</v>
      </c>
      <c r="E97" s="41">
        <v>1</v>
      </c>
      <c r="F97" s="23">
        <v>1</v>
      </c>
      <c r="G97" s="41">
        <v>23.9</v>
      </c>
      <c r="H97" s="23">
        <v>1</v>
      </c>
      <c r="I97" s="41">
        <v>3.4</v>
      </c>
      <c r="J97" s="23">
        <v>30.4</v>
      </c>
      <c r="K97" s="41">
        <v>0</v>
      </c>
      <c r="L97" s="23">
        <v>30.4</v>
      </c>
      <c r="M97" s="61">
        <f t="shared" si="17"/>
        <v>1</v>
      </c>
      <c r="N97" s="23">
        <v>12.2</v>
      </c>
      <c r="O97" s="41">
        <v>42.599999999999994</v>
      </c>
      <c r="P97" s="32">
        <f t="shared" si="25"/>
        <v>12.610441767068274</v>
      </c>
      <c r="Q97" s="75">
        <v>-43212.69</v>
      </c>
      <c r="R97" s="33">
        <v>391536.86300000001</v>
      </c>
      <c r="S97" s="75">
        <v>290554.51699999999</v>
      </c>
      <c r="T97" s="33">
        <v>221537.81200000001</v>
      </c>
      <c r="U97" s="75">
        <v>0</v>
      </c>
      <c r="V97" s="33">
        <v>682091.38</v>
      </c>
      <c r="W97" s="75">
        <v>638878.68999999994</v>
      </c>
      <c r="X97" s="33">
        <f t="shared" si="18"/>
        <v>1466.7311082802546</v>
      </c>
      <c r="Y97" s="75">
        <f t="shared" si="19"/>
        <v>1329.1110764331208</v>
      </c>
      <c r="Z97" s="34">
        <f t="shared" si="20"/>
        <v>1246.9326847133759</v>
      </c>
    </row>
    <row r="98" spans="1:26">
      <c r="A98" s="40" t="s">
        <v>257</v>
      </c>
      <c r="B98" s="25" t="s">
        <v>133</v>
      </c>
      <c r="C98" s="44" t="s">
        <v>136</v>
      </c>
      <c r="D98" s="26">
        <v>314</v>
      </c>
      <c r="E98" s="40">
        <v>2</v>
      </c>
      <c r="F98" s="26">
        <v>1</v>
      </c>
      <c r="G98" s="40">
        <v>27.2</v>
      </c>
      <c r="H98" s="26">
        <v>1</v>
      </c>
      <c r="I98" s="40">
        <v>1</v>
      </c>
      <c r="J98" s="26">
        <v>31.2</v>
      </c>
      <c r="K98" s="40">
        <v>1</v>
      </c>
      <c r="L98" s="26">
        <v>32.200000000000003</v>
      </c>
      <c r="M98" s="60">
        <f t="shared" si="17"/>
        <v>0.96894409937888193</v>
      </c>
      <c r="N98" s="26">
        <v>17.3</v>
      </c>
      <c r="O98" s="40">
        <v>49.5</v>
      </c>
      <c r="P98" s="27">
        <f t="shared" si="25"/>
        <v>11.134751773049645</v>
      </c>
      <c r="Q98" s="74">
        <v>-35386.086000000003</v>
      </c>
      <c r="R98" s="28">
        <v>348344.76299999998</v>
      </c>
      <c r="S98" s="74">
        <v>145053.24400000001</v>
      </c>
      <c r="T98" s="28">
        <v>91546.811000000002</v>
      </c>
      <c r="U98" s="74">
        <v>0</v>
      </c>
      <c r="V98" s="28">
        <v>493398.00699999998</v>
      </c>
      <c r="W98" s="74">
        <v>458011.92099999997</v>
      </c>
      <c r="X98" s="28">
        <f t="shared" si="18"/>
        <v>1279.7808789808917</v>
      </c>
      <c r="Y98" s="74">
        <f t="shared" si="19"/>
        <v>1167.0863375796177</v>
      </c>
      <c r="Z98" s="29">
        <f t="shared" si="20"/>
        <v>1109.3782261146496</v>
      </c>
    </row>
    <row r="99" spans="1:26">
      <c r="A99" s="41" t="s">
        <v>257</v>
      </c>
      <c r="B99" s="31" t="s">
        <v>68</v>
      </c>
      <c r="C99" s="45" t="s">
        <v>73</v>
      </c>
      <c r="D99" s="23">
        <v>329</v>
      </c>
      <c r="E99" s="41">
        <v>1</v>
      </c>
      <c r="F99" s="23">
        <v>1</v>
      </c>
      <c r="G99" s="41">
        <v>23.6</v>
      </c>
      <c r="H99" s="23">
        <v>3</v>
      </c>
      <c r="I99" s="41">
        <v>7.7</v>
      </c>
      <c r="J99" s="23">
        <v>34.6</v>
      </c>
      <c r="K99" s="41">
        <v>1.6</v>
      </c>
      <c r="L99" s="23">
        <v>36.200000000000003</v>
      </c>
      <c r="M99" s="61">
        <f t="shared" si="17"/>
        <v>0.95580110497237569</v>
      </c>
      <c r="N99" s="23">
        <v>24.2</v>
      </c>
      <c r="O99" s="41">
        <v>60.400000000000006</v>
      </c>
      <c r="P99" s="32">
        <f t="shared" si="25"/>
        <v>12.368421052631579</v>
      </c>
      <c r="Q99" s="75">
        <v>-7171.848</v>
      </c>
      <c r="R99" s="33">
        <v>423859.83199999999</v>
      </c>
      <c r="S99" s="75">
        <v>105884.64200000001</v>
      </c>
      <c r="T99" s="33">
        <v>41129.004000000001</v>
      </c>
      <c r="U99" s="75">
        <v>0</v>
      </c>
      <c r="V99" s="33">
        <v>529744.47400000005</v>
      </c>
      <c r="W99" s="75">
        <v>522572.62599999999</v>
      </c>
      <c r="X99" s="33">
        <f t="shared" si="18"/>
        <v>1485.1534042553192</v>
      </c>
      <c r="Y99" s="75">
        <f t="shared" si="19"/>
        <v>1463.3544741641338</v>
      </c>
      <c r="Z99" s="34">
        <f t="shared" si="20"/>
        <v>1288.3277568389058</v>
      </c>
    </row>
    <row r="100" spans="1:26">
      <c r="A100" s="40" t="s">
        <v>257</v>
      </c>
      <c r="B100" s="25" t="s">
        <v>1</v>
      </c>
      <c r="C100" s="44" t="s">
        <v>11</v>
      </c>
      <c r="D100" s="26">
        <v>335</v>
      </c>
      <c r="E100" s="40">
        <v>1</v>
      </c>
      <c r="F100" s="26">
        <v>1</v>
      </c>
      <c r="G100" s="40">
        <v>23.7</v>
      </c>
      <c r="H100" s="26">
        <v>2</v>
      </c>
      <c r="I100" s="40">
        <v>2.4</v>
      </c>
      <c r="J100" s="26">
        <v>30.1</v>
      </c>
      <c r="K100" s="40">
        <v>0</v>
      </c>
      <c r="L100" s="26">
        <v>30.1</v>
      </c>
      <c r="M100" s="60">
        <f t="shared" si="17"/>
        <v>1</v>
      </c>
      <c r="N100" s="26">
        <v>17.2</v>
      </c>
      <c r="O100" s="40">
        <v>47.3</v>
      </c>
      <c r="P100" s="27">
        <f t="shared" si="25"/>
        <v>13.035019455252918</v>
      </c>
      <c r="Q100" s="74">
        <v>-31828.754000000001</v>
      </c>
      <c r="R100" s="28">
        <v>361654.46500000003</v>
      </c>
      <c r="S100" s="74">
        <v>181692.93100000001</v>
      </c>
      <c r="T100" s="28">
        <v>125487.322</v>
      </c>
      <c r="U100" s="74">
        <v>0</v>
      </c>
      <c r="V100" s="28">
        <v>543347.39599999995</v>
      </c>
      <c r="W100" s="74">
        <v>511518.64199999999</v>
      </c>
      <c r="X100" s="28">
        <f t="shared" si="18"/>
        <v>1247.3435044776118</v>
      </c>
      <c r="Y100" s="74">
        <f t="shared" si="19"/>
        <v>1152.3322985074626</v>
      </c>
      <c r="Z100" s="29">
        <f t="shared" si="20"/>
        <v>1079.5655671641791</v>
      </c>
    </row>
    <row r="101" spans="1:26">
      <c r="A101" s="41" t="s">
        <v>257</v>
      </c>
      <c r="B101" s="31" t="s">
        <v>121</v>
      </c>
      <c r="C101" s="45" t="s">
        <v>122</v>
      </c>
      <c r="D101" s="23">
        <v>342</v>
      </c>
      <c r="E101" s="41">
        <v>1</v>
      </c>
      <c r="F101" s="23">
        <v>1</v>
      </c>
      <c r="G101" s="41">
        <v>32.200000000000003</v>
      </c>
      <c r="H101" s="23">
        <v>4.5</v>
      </c>
      <c r="I101" s="41">
        <v>0</v>
      </c>
      <c r="J101" s="23">
        <v>38.700000000000003</v>
      </c>
      <c r="K101" s="41">
        <v>0</v>
      </c>
      <c r="L101" s="23">
        <v>38.700000000000003</v>
      </c>
      <c r="M101" s="61">
        <f t="shared" si="17"/>
        <v>1</v>
      </c>
      <c r="N101" s="23">
        <v>22.8</v>
      </c>
      <c r="O101" s="41">
        <v>61.5</v>
      </c>
      <c r="P101" s="32">
        <f t="shared" si="25"/>
        <v>9.3188010899182547</v>
      </c>
      <c r="Q101" s="75">
        <v>-53396.995999999999</v>
      </c>
      <c r="R101" s="33">
        <v>500201.99</v>
      </c>
      <c r="S101" s="75">
        <v>250479.05</v>
      </c>
      <c r="T101" s="33">
        <v>113356.985</v>
      </c>
      <c r="U101" s="75">
        <v>31193.494999999999</v>
      </c>
      <c r="V101" s="33">
        <v>750681.04</v>
      </c>
      <c r="W101" s="75">
        <v>697284.04399999999</v>
      </c>
      <c r="X101" s="33">
        <f t="shared" si="18"/>
        <v>1772.3115789473686</v>
      </c>
      <c r="Y101" s="75">
        <f t="shared" si="19"/>
        <v>1616.1800116959064</v>
      </c>
      <c r="Z101" s="34">
        <f t="shared" si="20"/>
        <v>1462.578918128655</v>
      </c>
    </row>
    <row r="102" spans="1:26">
      <c r="A102" s="40" t="s">
        <v>257</v>
      </c>
      <c r="B102" s="25" t="s">
        <v>183</v>
      </c>
      <c r="C102" s="44" t="s">
        <v>186</v>
      </c>
      <c r="D102" s="26">
        <v>349</v>
      </c>
      <c r="E102" s="40">
        <v>1</v>
      </c>
      <c r="F102" s="26">
        <v>1</v>
      </c>
      <c r="G102" s="40">
        <v>32.700000000000003</v>
      </c>
      <c r="H102" s="26">
        <v>1.5</v>
      </c>
      <c r="I102" s="40">
        <v>3.1</v>
      </c>
      <c r="J102" s="26">
        <v>36.1</v>
      </c>
      <c r="K102" s="40">
        <v>3.1</v>
      </c>
      <c r="L102" s="26">
        <v>39.299999999999997</v>
      </c>
      <c r="M102" s="60">
        <f t="shared" si="17"/>
        <v>0.9185750636132316</v>
      </c>
      <c r="N102" s="26">
        <v>16.8</v>
      </c>
      <c r="O102" s="40">
        <v>56</v>
      </c>
      <c r="P102" s="27">
        <f t="shared" si="25"/>
        <v>10.204678362573098</v>
      </c>
      <c r="Q102" s="74">
        <v>-18647.696</v>
      </c>
      <c r="R102" s="28">
        <v>431381.11900000001</v>
      </c>
      <c r="S102" s="74">
        <v>289505.90600000002</v>
      </c>
      <c r="T102" s="28">
        <v>237775.94899999999</v>
      </c>
      <c r="U102" s="74">
        <v>1146.825</v>
      </c>
      <c r="V102" s="28">
        <v>720887.02500000002</v>
      </c>
      <c r="W102" s="74">
        <v>702239.32900000003</v>
      </c>
      <c r="X102" s="28">
        <f t="shared" si="18"/>
        <v>1380.9863925501434</v>
      </c>
      <c r="Y102" s="74">
        <f t="shared" si="19"/>
        <v>1327.5545988538684</v>
      </c>
      <c r="Z102" s="29">
        <f t="shared" si="20"/>
        <v>1236.0490515759313</v>
      </c>
    </row>
    <row r="103" spans="1:26">
      <c r="A103" s="41" t="s">
        <v>257</v>
      </c>
      <c r="B103" s="31" t="s">
        <v>1</v>
      </c>
      <c r="C103" s="45" t="s">
        <v>8</v>
      </c>
      <c r="D103" s="23">
        <v>350</v>
      </c>
      <c r="E103" s="41">
        <v>1</v>
      </c>
      <c r="F103" s="23">
        <v>1</v>
      </c>
      <c r="G103" s="41">
        <v>30.8</v>
      </c>
      <c r="H103" s="23">
        <v>2</v>
      </c>
      <c r="I103" s="41">
        <v>5.2</v>
      </c>
      <c r="J103" s="23">
        <v>36.799999999999997</v>
      </c>
      <c r="K103" s="41">
        <v>3.1</v>
      </c>
      <c r="L103" s="23">
        <v>39.9</v>
      </c>
      <c r="M103" s="61">
        <f t="shared" si="17"/>
        <v>0.92230576441102752</v>
      </c>
      <c r="N103" s="23">
        <v>30.8</v>
      </c>
      <c r="O103" s="41">
        <v>70.7</v>
      </c>
      <c r="P103" s="32">
        <f t="shared" si="25"/>
        <v>10.670731707317074</v>
      </c>
      <c r="Q103" s="75">
        <v>-53286.241000000002</v>
      </c>
      <c r="R103" s="33">
        <v>538356.40300000005</v>
      </c>
      <c r="S103" s="75">
        <v>266870.56599999999</v>
      </c>
      <c r="T103" s="33">
        <v>197046.66800000001</v>
      </c>
      <c r="U103" s="75">
        <v>0</v>
      </c>
      <c r="V103" s="33">
        <v>805226.96900000004</v>
      </c>
      <c r="W103" s="75">
        <v>751940.728</v>
      </c>
      <c r="X103" s="33">
        <f t="shared" si="18"/>
        <v>1737.6580028571427</v>
      </c>
      <c r="Y103" s="75">
        <f t="shared" si="19"/>
        <v>1585.4116000000001</v>
      </c>
      <c r="Z103" s="34">
        <f t="shared" si="20"/>
        <v>1538.1611514285717</v>
      </c>
    </row>
    <row r="104" spans="1:26">
      <c r="A104" s="40" t="s">
        <v>257</v>
      </c>
      <c r="B104" s="25" t="s">
        <v>1</v>
      </c>
      <c r="C104" s="44" t="s">
        <v>34</v>
      </c>
      <c r="D104" s="26">
        <v>350</v>
      </c>
      <c r="E104" s="40">
        <v>1</v>
      </c>
      <c r="F104" s="26">
        <v>1</v>
      </c>
      <c r="G104" s="40">
        <v>23.8</v>
      </c>
      <c r="H104" s="26">
        <v>3</v>
      </c>
      <c r="I104" s="40">
        <v>2</v>
      </c>
      <c r="J104" s="26">
        <v>30.5</v>
      </c>
      <c r="K104" s="40">
        <v>0.3</v>
      </c>
      <c r="L104" s="26">
        <v>30.8</v>
      </c>
      <c r="M104" s="60">
        <f t="shared" ref="M104:M135" si="26">+J104/L104</f>
        <v>0.99025974025974028</v>
      </c>
      <c r="N104" s="26">
        <v>14.2</v>
      </c>
      <c r="O104" s="40">
        <v>45</v>
      </c>
      <c r="P104" s="27">
        <f t="shared" si="25"/>
        <v>13.059701492537313</v>
      </c>
      <c r="Q104" s="74">
        <v>-32306.815999999999</v>
      </c>
      <c r="R104" s="28">
        <v>387683.21500000003</v>
      </c>
      <c r="S104" s="74">
        <v>201586.94399999999</v>
      </c>
      <c r="T104" s="28">
        <v>134979.334</v>
      </c>
      <c r="U104" s="74">
        <v>0</v>
      </c>
      <c r="V104" s="28">
        <v>589270.15899999999</v>
      </c>
      <c r="W104" s="74">
        <v>556963.34299999999</v>
      </c>
      <c r="X104" s="28">
        <f t="shared" ref="X104:X135" si="27">+(V104-(T104+U104))/D104</f>
        <v>1297.9737857142857</v>
      </c>
      <c r="Y104" s="74">
        <f t="shared" ref="Y104:Y135" si="28">+(W104-(U104+T104))/D104</f>
        <v>1205.6685971428569</v>
      </c>
      <c r="Z104" s="29">
        <f t="shared" ref="Z104:Z135" si="29">+R104/D104</f>
        <v>1107.6663285714287</v>
      </c>
    </row>
    <row r="105" spans="1:26">
      <c r="A105" s="41" t="s">
        <v>257</v>
      </c>
      <c r="B105" s="31" t="s">
        <v>36</v>
      </c>
      <c r="C105" s="45" t="s">
        <v>40</v>
      </c>
      <c r="D105" s="23">
        <v>351</v>
      </c>
      <c r="E105" s="41">
        <v>1</v>
      </c>
      <c r="F105" s="23">
        <v>1</v>
      </c>
      <c r="G105" s="41">
        <v>27.3</v>
      </c>
      <c r="H105" s="23">
        <v>3.1</v>
      </c>
      <c r="I105" s="41">
        <v>9.1999999999999993</v>
      </c>
      <c r="J105" s="23">
        <v>41.1</v>
      </c>
      <c r="K105" s="41">
        <v>0.5</v>
      </c>
      <c r="L105" s="23">
        <v>41.6</v>
      </c>
      <c r="M105" s="61">
        <f t="shared" si="26"/>
        <v>0.98798076923076927</v>
      </c>
      <c r="N105" s="23">
        <v>8.6999999999999993</v>
      </c>
      <c r="O105" s="41">
        <v>50.3</v>
      </c>
      <c r="P105" s="32">
        <f t="shared" si="25"/>
        <v>11.546052631578947</v>
      </c>
      <c r="Q105" s="75">
        <v>-12645.07</v>
      </c>
      <c r="R105" s="33">
        <v>490946.47499999998</v>
      </c>
      <c r="S105" s="75">
        <v>124533.716</v>
      </c>
      <c r="T105" s="33">
        <v>78618.144</v>
      </c>
      <c r="U105" s="75">
        <v>0</v>
      </c>
      <c r="V105" s="33">
        <v>615480.19099999999</v>
      </c>
      <c r="W105" s="75">
        <v>602835.12100000004</v>
      </c>
      <c r="X105" s="33">
        <f t="shared" si="27"/>
        <v>1529.5215014245016</v>
      </c>
      <c r="Y105" s="75">
        <f t="shared" si="28"/>
        <v>1493.4956609686612</v>
      </c>
      <c r="Z105" s="34">
        <f t="shared" si="29"/>
        <v>1398.7079059829059</v>
      </c>
    </row>
    <row r="106" spans="1:26">
      <c r="A106" s="40" t="s">
        <v>257</v>
      </c>
      <c r="B106" s="25" t="s">
        <v>207</v>
      </c>
      <c r="C106" s="44" t="s">
        <v>208</v>
      </c>
      <c r="D106" s="26">
        <v>353</v>
      </c>
      <c r="E106" s="40">
        <v>1</v>
      </c>
      <c r="F106" s="26">
        <v>1</v>
      </c>
      <c r="G106" s="40">
        <v>28.8</v>
      </c>
      <c r="H106" s="26">
        <v>2</v>
      </c>
      <c r="I106" s="40">
        <v>5.5</v>
      </c>
      <c r="J106" s="26">
        <v>37.6</v>
      </c>
      <c r="K106" s="40">
        <v>0.7</v>
      </c>
      <c r="L106" s="26">
        <v>38.299999999999997</v>
      </c>
      <c r="M106" s="60">
        <f t="shared" si="26"/>
        <v>0.98172323759791136</v>
      </c>
      <c r="N106" s="26">
        <v>20.399999999999999</v>
      </c>
      <c r="O106" s="40">
        <v>58.7</v>
      </c>
      <c r="P106" s="27">
        <f t="shared" si="25"/>
        <v>11.461038961038961</v>
      </c>
      <c r="Q106" s="74">
        <v>-89778.448000000004</v>
      </c>
      <c r="R106" s="28">
        <v>482408.95199999999</v>
      </c>
      <c r="S106" s="74">
        <v>148789.253</v>
      </c>
      <c r="T106" s="28">
        <v>65977.600000000006</v>
      </c>
      <c r="U106" s="74">
        <v>0</v>
      </c>
      <c r="V106" s="28">
        <v>631198.20499999996</v>
      </c>
      <c r="W106" s="74">
        <v>541419.75699999998</v>
      </c>
      <c r="X106" s="28">
        <f t="shared" si="27"/>
        <v>1601.1915155807364</v>
      </c>
      <c r="Y106" s="74">
        <f t="shared" si="28"/>
        <v>1346.8616345609066</v>
      </c>
      <c r="Z106" s="29">
        <f t="shared" si="29"/>
        <v>1366.5975977337109</v>
      </c>
    </row>
    <row r="107" spans="1:26">
      <c r="A107" s="41" t="s">
        <v>257</v>
      </c>
      <c r="B107" s="31" t="s">
        <v>103</v>
      </c>
      <c r="C107" s="45" t="s">
        <v>105</v>
      </c>
      <c r="D107" s="23">
        <v>355</v>
      </c>
      <c r="E107" s="41">
        <v>2</v>
      </c>
      <c r="F107" s="23">
        <v>1</v>
      </c>
      <c r="G107" s="41">
        <v>31.1</v>
      </c>
      <c r="H107" s="23">
        <v>2</v>
      </c>
      <c r="I107" s="41">
        <v>3.5</v>
      </c>
      <c r="J107" s="23">
        <v>33</v>
      </c>
      <c r="K107" s="41">
        <v>6.5</v>
      </c>
      <c r="L107" s="23">
        <v>39.6</v>
      </c>
      <c r="M107" s="61">
        <f t="shared" si="26"/>
        <v>0.83333333333333326</v>
      </c>
      <c r="N107" s="23">
        <v>21.3</v>
      </c>
      <c r="O107" s="41">
        <v>60.8</v>
      </c>
      <c r="P107" s="32">
        <f t="shared" si="25"/>
        <v>10.725075528700906</v>
      </c>
      <c r="Q107" s="75">
        <v>-34872.644999999997</v>
      </c>
      <c r="R107" s="33">
        <v>433851.75400000002</v>
      </c>
      <c r="S107" s="75">
        <v>249781.772</v>
      </c>
      <c r="T107" s="33">
        <v>152360.266</v>
      </c>
      <c r="U107" s="75">
        <v>18055.144</v>
      </c>
      <c r="V107" s="33">
        <v>683633.52599999995</v>
      </c>
      <c r="W107" s="75">
        <v>648760.88100000005</v>
      </c>
      <c r="X107" s="33">
        <f t="shared" si="27"/>
        <v>1445.6848338028167</v>
      </c>
      <c r="Y107" s="75">
        <f t="shared" si="28"/>
        <v>1347.4520309859156</v>
      </c>
      <c r="Z107" s="34">
        <f t="shared" si="29"/>
        <v>1222.1176169014084</v>
      </c>
    </row>
    <row r="108" spans="1:26">
      <c r="A108" s="40" t="s">
        <v>257</v>
      </c>
      <c r="B108" s="25" t="s">
        <v>1</v>
      </c>
      <c r="C108" s="44" t="s">
        <v>20</v>
      </c>
      <c r="D108" s="26">
        <v>367</v>
      </c>
      <c r="E108" s="40">
        <v>1</v>
      </c>
      <c r="F108" s="26">
        <v>2</v>
      </c>
      <c r="G108" s="40">
        <v>31.8</v>
      </c>
      <c r="H108" s="26">
        <v>2</v>
      </c>
      <c r="I108" s="40">
        <v>1.4</v>
      </c>
      <c r="J108" s="26">
        <v>38.200000000000003</v>
      </c>
      <c r="K108" s="40">
        <v>0</v>
      </c>
      <c r="L108" s="26">
        <v>38.200000000000003</v>
      </c>
      <c r="M108" s="60">
        <f t="shared" si="26"/>
        <v>1</v>
      </c>
      <c r="N108" s="26">
        <v>12.4</v>
      </c>
      <c r="O108" s="40">
        <v>50.6</v>
      </c>
      <c r="P108" s="27">
        <f t="shared" si="25"/>
        <v>10.857988165680474</v>
      </c>
      <c r="Q108" s="74">
        <v>-32120.026000000002</v>
      </c>
      <c r="R108" s="28">
        <v>476411.59399999998</v>
      </c>
      <c r="S108" s="74">
        <v>296329.76699999999</v>
      </c>
      <c r="T108" s="28">
        <v>216303.10399999999</v>
      </c>
      <c r="U108" s="74">
        <v>0</v>
      </c>
      <c r="V108" s="28">
        <v>772741.36100000003</v>
      </c>
      <c r="W108" s="74">
        <v>740621.33499999996</v>
      </c>
      <c r="X108" s="28">
        <f t="shared" si="27"/>
        <v>1516.1805367847412</v>
      </c>
      <c r="Y108" s="74">
        <f t="shared" si="28"/>
        <v>1428.6600299727518</v>
      </c>
      <c r="Z108" s="29">
        <f t="shared" si="29"/>
        <v>1298.124234332425</v>
      </c>
    </row>
    <row r="109" spans="1:26">
      <c r="A109" s="41" t="s">
        <v>257</v>
      </c>
      <c r="B109" s="31" t="s">
        <v>1</v>
      </c>
      <c r="C109" s="45" t="s">
        <v>10</v>
      </c>
      <c r="D109" s="23">
        <v>373</v>
      </c>
      <c r="E109" s="41">
        <v>1</v>
      </c>
      <c r="F109" s="23">
        <v>1</v>
      </c>
      <c r="G109" s="41">
        <v>24.8</v>
      </c>
      <c r="H109" s="23">
        <v>4.0999999999999996</v>
      </c>
      <c r="I109" s="41">
        <v>1.8</v>
      </c>
      <c r="J109" s="23">
        <v>30.6</v>
      </c>
      <c r="K109" s="41">
        <v>2.1</v>
      </c>
      <c r="L109" s="23">
        <v>32.700000000000003</v>
      </c>
      <c r="M109" s="61">
        <f t="shared" si="26"/>
        <v>0.93577981651376141</v>
      </c>
      <c r="N109" s="23">
        <v>9.6</v>
      </c>
      <c r="O109" s="41">
        <v>42.300000000000004</v>
      </c>
      <c r="P109" s="32">
        <f t="shared" si="25"/>
        <v>12.906574394463668</v>
      </c>
      <c r="Q109" s="75">
        <v>-29961.786</v>
      </c>
      <c r="R109" s="33">
        <v>360826.72100000002</v>
      </c>
      <c r="S109" s="75">
        <v>166752.31</v>
      </c>
      <c r="T109" s="33">
        <v>103467.689</v>
      </c>
      <c r="U109" s="75">
        <v>0</v>
      </c>
      <c r="V109" s="33">
        <v>527579.03099999996</v>
      </c>
      <c r="W109" s="75">
        <v>497617.245</v>
      </c>
      <c r="X109" s="33">
        <f t="shared" si="27"/>
        <v>1137.0277265415548</v>
      </c>
      <c r="Y109" s="75">
        <f t="shared" si="28"/>
        <v>1056.7012225201072</v>
      </c>
      <c r="Z109" s="34">
        <f t="shared" si="29"/>
        <v>967.36386327077753</v>
      </c>
    </row>
    <row r="110" spans="1:26">
      <c r="A110" s="40" t="s">
        <v>257</v>
      </c>
      <c r="B110" s="25" t="s">
        <v>1</v>
      </c>
      <c r="C110" s="44" t="s">
        <v>5</v>
      </c>
      <c r="D110" s="26">
        <v>378</v>
      </c>
      <c r="E110" s="40">
        <v>1</v>
      </c>
      <c r="F110" s="26">
        <v>1</v>
      </c>
      <c r="G110" s="40">
        <v>30.7</v>
      </c>
      <c r="H110" s="26">
        <v>1</v>
      </c>
      <c r="I110" s="40">
        <v>1.3</v>
      </c>
      <c r="J110" s="26">
        <v>35</v>
      </c>
      <c r="K110" s="40">
        <v>0</v>
      </c>
      <c r="L110" s="26">
        <v>35</v>
      </c>
      <c r="M110" s="60">
        <f t="shared" si="26"/>
        <v>1</v>
      </c>
      <c r="N110" s="26">
        <v>12.6</v>
      </c>
      <c r="O110" s="40">
        <v>47.6</v>
      </c>
      <c r="P110" s="27">
        <f t="shared" si="25"/>
        <v>11.92429022082019</v>
      </c>
      <c r="Q110" s="74">
        <v>-37658.444000000003</v>
      </c>
      <c r="R110" s="28">
        <v>397342.11599999998</v>
      </c>
      <c r="S110" s="74">
        <v>224099.826</v>
      </c>
      <c r="T110" s="28">
        <v>161872.21100000001</v>
      </c>
      <c r="U110" s="74">
        <v>0</v>
      </c>
      <c r="V110" s="28">
        <v>621441.94200000004</v>
      </c>
      <c r="W110" s="74">
        <v>583783.49800000002</v>
      </c>
      <c r="X110" s="28">
        <f t="shared" si="27"/>
        <v>1215.7929391534392</v>
      </c>
      <c r="Y110" s="74">
        <f t="shared" si="28"/>
        <v>1116.167425925926</v>
      </c>
      <c r="Z110" s="29">
        <f t="shared" si="29"/>
        <v>1051.1696190476191</v>
      </c>
    </row>
    <row r="111" spans="1:26">
      <c r="A111" s="41" t="s">
        <v>257</v>
      </c>
      <c r="B111" s="31" t="s">
        <v>133</v>
      </c>
      <c r="C111" s="45" t="s">
        <v>142</v>
      </c>
      <c r="D111" s="23">
        <v>382</v>
      </c>
      <c r="E111" s="41">
        <v>1</v>
      </c>
      <c r="F111" s="23">
        <v>0</v>
      </c>
      <c r="G111" s="41">
        <v>30.6</v>
      </c>
      <c r="H111" s="23">
        <v>2</v>
      </c>
      <c r="I111" s="41">
        <v>8.1999999999999993</v>
      </c>
      <c r="J111" s="23">
        <v>40.9</v>
      </c>
      <c r="K111" s="41">
        <v>1</v>
      </c>
      <c r="L111" s="23">
        <v>41.9</v>
      </c>
      <c r="M111" s="61">
        <f t="shared" si="26"/>
        <v>0.9761336515513126</v>
      </c>
      <c r="N111" s="23">
        <v>27.2</v>
      </c>
      <c r="O111" s="41">
        <v>69.099999999999994</v>
      </c>
      <c r="P111" s="32">
        <f t="shared" si="25"/>
        <v>11.717791411042944</v>
      </c>
      <c r="Q111" s="75">
        <v>-42504.063000000002</v>
      </c>
      <c r="R111" s="33">
        <v>433812.56099999999</v>
      </c>
      <c r="S111" s="75">
        <v>177571.486</v>
      </c>
      <c r="T111" s="33">
        <v>115995.664</v>
      </c>
      <c r="U111" s="75">
        <v>0</v>
      </c>
      <c r="V111" s="33">
        <v>611384.04700000002</v>
      </c>
      <c r="W111" s="75">
        <v>568879.98400000005</v>
      </c>
      <c r="X111" s="33">
        <v>1296.8282277486912</v>
      </c>
      <c r="Y111" s="75">
        <v>1185.5610471204191</v>
      </c>
      <c r="Z111" s="34">
        <v>1135.6349764397905</v>
      </c>
    </row>
    <row r="112" spans="1:26">
      <c r="A112" s="40" t="s">
        <v>257</v>
      </c>
      <c r="B112" s="25" t="s">
        <v>1</v>
      </c>
      <c r="C112" s="44" t="s">
        <v>6</v>
      </c>
      <c r="D112" s="26">
        <v>386</v>
      </c>
      <c r="E112" s="40">
        <v>1</v>
      </c>
      <c r="F112" s="26">
        <v>1</v>
      </c>
      <c r="G112" s="40">
        <v>34.200000000000003</v>
      </c>
      <c r="H112" s="26">
        <v>4.0999999999999996</v>
      </c>
      <c r="I112" s="40">
        <v>3.8</v>
      </c>
      <c r="J112" s="26">
        <v>36.299999999999997</v>
      </c>
      <c r="K112" s="40">
        <v>7.8</v>
      </c>
      <c r="L112" s="26">
        <v>44.1</v>
      </c>
      <c r="M112" s="60">
        <f t="shared" si="26"/>
        <v>0.82312925170068019</v>
      </c>
      <c r="N112" s="26">
        <v>17.600000000000001</v>
      </c>
      <c r="O112" s="40">
        <v>61.699999999999996</v>
      </c>
      <c r="P112" s="27">
        <f t="shared" si="25"/>
        <v>10.078328981723237</v>
      </c>
      <c r="Q112" s="74">
        <v>-40670.841</v>
      </c>
      <c r="R112" s="28">
        <v>507275.90299999999</v>
      </c>
      <c r="S112" s="74">
        <v>291911.859</v>
      </c>
      <c r="T112" s="28">
        <v>188487.875</v>
      </c>
      <c r="U112" s="74">
        <v>0</v>
      </c>
      <c r="V112" s="28">
        <v>799187.76199999999</v>
      </c>
      <c r="W112" s="74">
        <v>758516.92099999997</v>
      </c>
      <c r="X112" s="28">
        <f t="shared" si="27"/>
        <v>1582.1240595854922</v>
      </c>
      <c r="Y112" s="74">
        <f t="shared" si="28"/>
        <v>1476.7591865284974</v>
      </c>
      <c r="Z112" s="29">
        <f t="shared" si="29"/>
        <v>1314.1862772020725</v>
      </c>
    </row>
    <row r="113" spans="1:26">
      <c r="A113" s="41" t="s">
        <v>257</v>
      </c>
      <c r="B113" s="31" t="s">
        <v>1</v>
      </c>
      <c r="C113" s="45" t="s">
        <v>19</v>
      </c>
      <c r="D113" s="23">
        <v>391</v>
      </c>
      <c r="E113" s="41">
        <v>1</v>
      </c>
      <c r="F113" s="23">
        <v>1</v>
      </c>
      <c r="G113" s="41">
        <v>26.7</v>
      </c>
      <c r="H113" s="23">
        <v>3</v>
      </c>
      <c r="I113" s="41">
        <v>1</v>
      </c>
      <c r="J113" s="23">
        <v>31.8</v>
      </c>
      <c r="K113" s="41">
        <v>0.9</v>
      </c>
      <c r="L113" s="23">
        <v>32.700000000000003</v>
      </c>
      <c r="M113" s="61">
        <f t="shared" si="26"/>
        <v>0.97247706422018343</v>
      </c>
      <c r="N113" s="23">
        <v>21.6</v>
      </c>
      <c r="O113" s="41">
        <v>54.300000000000004</v>
      </c>
      <c r="P113" s="32">
        <f t="shared" si="25"/>
        <v>13.164983164983166</v>
      </c>
      <c r="Q113" s="75">
        <v>-43352.906000000003</v>
      </c>
      <c r="R113" s="33">
        <v>442993.36</v>
      </c>
      <c r="S113" s="75">
        <v>255079.144</v>
      </c>
      <c r="T113" s="33">
        <v>178139.92199999999</v>
      </c>
      <c r="U113" s="75">
        <v>0</v>
      </c>
      <c r="V113" s="33">
        <v>698072.50399999996</v>
      </c>
      <c r="W113" s="75">
        <v>654719.598</v>
      </c>
      <c r="X113" s="33">
        <f t="shared" si="27"/>
        <v>1329.7508491048591</v>
      </c>
      <c r="Y113" s="75">
        <f t="shared" si="28"/>
        <v>1218.8738516624039</v>
      </c>
      <c r="Z113" s="34">
        <f t="shared" si="29"/>
        <v>1132.9753452685422</v>
      </c>
    </row>
    <row r="114" spans="1:26">
      <c r="A114" s="40" t="s">
        <v>257</v>
      </c>
      <c r="B114" s="25" t="s">
        <v>36</v>
      </c>
      <c r="C114" s="44" t="s">
        <v>43</v>
      </c>
      <c r="D114" s="26">
        <v>392</v>
      </c>
      <c r="E114" s="40">
        <v>1</v>
      </c>
      <c r="F114" s="26">
        <v>2</v>
      </c>
      <c r="G114" s="40">
        <v>33.700000000000003</v>
      </c>
      <c r="H114" s="26">
        <v>2.1</v>
      </c>
      <c r="I114" s="40">
        <v>3.5</v>
      </c>
      <c r="J114" s="26">
        <v>39.1</v>
      </c>
      <c r="K114" s="40">
        <v>3.3</v>
      </c>
      <c r="L114" s="26">
        <v>42.3</v>
      </c>
      <c r="M114" s="60">
        <f t="shared" si="26"/>
        <v>0.92434988179669042</v>
      </c>
      <c r="N114" s="26">
        <v>17</v>
      </c>
      <c r="O114" s="40">
        <v>59.4</v>
      </c>
      <c r="P114" s="27">
        <f t="shared" si="25"/>
        <v>10.949720670391061</v>
      </c>
      <c r="Q114" s="74">
        <v>-18619.947</v>
      </c>
      <c r="R114" s="28">
        <v>462087.06900000002</v>
      </c>
      <c r="S114" s="74">
        <v>167506.51800000001</v>
      </c>
      <c r="T114" s="28">
        <v>115962.228</v>
      </c>
      <c r="U114" s="74">
        <v>0</v>
      </c>
      <c r="V114" s="28">
        <v>629593.58700000006</v>
      </c>
      <c r="W114" s="74">
        <v>610973.64</v>
      </c>
      <c r="X114" s="28">
        <f t="shared" si="27"/>
        <v>1310.2840790816329</v>
      </c>
      <c r="Y114" s="74">
        <f t="shared" si="28"/>
        <v>1262.7842142857144</v>
      </c>
      <c r="Z114" s="29">
        <f t="shared" si="29"/>
        <v>1178.793543367347</v>
      </c>
    </row>
    <row r="115" spans="1:26">
      <c r="A115" s="41" t="s">
        <v>257</v>
      </c>
      <c r="B115" s="31" t="s">
        <v>133</v>
      </c>
      <c r="C115" s="45" t="s">
        <v>140</v>
      </c>
      <c r="D115" s="23">
        <v>392</v>
      </c>
      <c r="E115" s="41">
        <v>1</v>
      </c>
      <c r="F115" s="23">
        <v>1</v>
      </c>
      <c r="G115" s="41">
        <v>26.6</v>
      </c>
      <c r="H115" s="23">
        <v>1</v>
      </c>
      <c r="I115" s="41">
        <v>1</v>
      </c>
      <c r="J115" s="23">
        <v>30.6</v>
      </c>
      <c r="K115" s="41">
        <v>0</v>
      </c>
      <c r="L115" s="23">
        <v>30.6</v>
      </c>
      <c r="M115" s="61">
        <f t="shared" si="26"/>
        <v>1</v>
      </c>
      <c r="N115" s="23">
        <v>26.6</v>
      </c>
      <c r="O115" s="41">
        <v>57.2</v>
      </c>
      <c r="P115" s="32">
        <f t="shared" si="25"/>
        <v>14.202898550724637</v>
      </c>
      <c r="Q115" s="75">
        <v>-48778.074000000001</v>
      </c>
      <c r="R115" s="33">
        <v>401736.196</v>
      </c>
      <c r="S115" s="75">
        <v>234286.01500000001</v>
      </c>
      <c r="T115" s="33">
        <v>175337.66500000001</v>
      </c>
      <c r="U115" s="75">
        <v>0</v>
      </c>
      <c r="V115" s="33">
        <v>636022.21100000001</v>
      </c>
      <c r="W115" s="75">
        <v>587244.13699999999</v>
      </c>
      <c r="X115" s="33">
        <f t="shared" si="27"/>
        <v>1175.2156785714285</v>
      </c>
      <c r="Y115" s="75">
        <f t="shared" si="28"/>
        <v>1050.7818163265306</v>
      </c>
      <c r="Z115" s="34">
        <f t="shared" si="29"/>
        <v>1024.8372346938775</v>
      </c>
    </row>
    <row r="116" spans="1:26">
      <c r="A116" s="40" t="s">
        <v>257</v>
      </c>
      <c r="B116" s="25" t="s">
        <v>1</v>
      </c>
      <c r="C116" s="44" t="s">
        <v>28</v>
      </c>
      <c r="D116" s="26">
        <v>399</v>
      </c>
      <c r="E116" s="40">
        <v>1</v>
      </c>
      <c r="F116" s="26">
        <v>1</v>
      </c>
      <c r="G116" s="40">
        <v>24.3</v>
      </c>
      <c r="H116" s="26">
        <v>1</v>
      </c>
      <c r="I116" s="40">
        <v>3</v>
      </c>
      <c r="J116" s="26">
        <v>30</v>
      </c>
      <c r="K116" s="40">
        <v>0.2</v>
      </c>
      <c r="L116" s="26">
        <v>30.3</v>
      </c>
      <c r="M116" s="60">
        <f t="shared" si="26"/>
        <v>0.99009900990099009</v>
      </c>
      <c r="N116" s="26">
        <v>11.1</v>
      </c>
      <c r="O116" s="40">
        <v>41.3</v>
      </c>
      <c r="P116" s="27">
        <f t="shared" si="25"/>
        <v>15.770750988142293</v>
      </c>
      <c r="Q116" s="74">
        <v>-35801.152999999998</v>
      </c>
      <c r="R116" s="28">
        <v>383790.64799999999</v>
      </c>
      <c r="S116" s="74">
        <v>212085.519</v>
      </c>
      <c r="T116" s="28">
        <v>143646.571</v>
      </c>
      <c r="U116" s="74">
        <v>0</v>
      </c>
      <c r="V116" s="28">
        <v>595876.16700000002</v>
      </c>
      <c r="W116" s="74">
        <v>560075.01399999997</v>
      </c>
      <c r="X116" s="28">
        <f t="shared" si="27"/>
        <v>1133.4075087719298</v>
      </c>
      <c r="Y116" s="74">
        <f t="shared" si="28"/>
        <v>1043.6803082706765</v>
      </c>
      <c r="Z116" s="29">
        <f t="shared" si="29"/>
        <v>961.88132330827068</v>
      </c>
    </row>
    <row r="117" spans="1:26">
      <c r="A117" s="41" t="s">
        <v>257</v>
      </c>
      <c r="B117" s="31" t="s">
        <v>133</v>
      </c>
      <c r="C117" s="45" t="s">
        <v>135</v>
      </c>
      <c r="D117" s="23">
        <v>400</v>
      </c>
      <c r="E117" s="41">
        <v>1</v>
      </c>
      <c r="F117" s="23">
        <v>1</v>
      </c>
      <c r="G117" s="41">
        <v>28.6</v>
      </c>
      <c r="H117" s="23">
        <v>1</v>
      </c>
      <c r="I117" s="41">
        <v>4.5</v>
      </c>
      <c r="J117" s="23">
        <v>36.1</v>
      </c>
      <c r="K117" s="41">
        <v>0</v>
      </c>
      <c r="L117" s="23">
        <v>36.1</v>
      </c>
      <c r="M117" s="61">
        <f t="shared" si="26"/>
        <v>1</v>
      </c>
      <c r="N117" s="23">
        <v>24.5</v>
      </c>
      <c r="O117" s="41">
        <v>60.6</v>
      </c>
      <c r="P117" s="32">
        <f t="shared" si="25"/>
        <v>13.513513513513512</v>
      </c>
      <c r="Q117" s="75">
        <v>-54401.224000000002</v>
      </c>
      <c r="R117" s="33">
        <v>421845.10100000002</v>
      </c>
      <c r="S117" s="75">
        <v>193780.72</v>
      </c>
      <c r="T117" s="33">
        <v>127762.961</v>
      </c>
      <c r="U117" s="75">
        <v>0</v>
      </c>
      <c r="V117" s="33">
        <v>615625.821</v>
      </c>
      <c r="W117" s="75">
        <v>561224.59699999995</v>
      </c>
      <c r="X117" s="33">
        <v>1219.65715</v>
      </c>
      <c r="Y117" s="75">
        <v>1083.6540899999998</v>
      </c>
      <c r="Z117" s="34">
        <v>1054.6127525000002</v>
      </c>
    </row>
    <row r="118" spans="1:26" s="13" customFormat="1">
      <c r="A118" s="17" t="s">
        <v>257</v>
      </c>
      <c r="B118" s="55" t="s">
        <v>265</v>
      </c>
      <c r="C118" s="56"/>
      <c r="D118" s="15">
        <f>SUM(D96:D117)</f>
        <v>7914</v>
      </c>
      <c r="E118" s="17">
        <f>SUM(E96:E117)</f>
        <v>24</v>
      </c>
      <c r="F118" s="14">
        <f t="shared" ref="F118:W118" si="30">SUM(F96:F117)</f>
        <v>23</v>
      </c>
      <c r="G118" s="19">
        <f t="shared" si="30"/>
        <v>622.20000000000016</v>
      </c>
      <c r="H118" s="14">
        <f t="shared" si="30"/>
        <v>49.2</v>
      </c>
      <c r="I118" s="19">
        <f t="shared" si="30"/>
        <v>75.499999999999986</v>
      </c>
      <c r="J118" s="14">
        <f t="shared" si="30"/>
        <v>761.5</v>
      </c>
      <c r="K118" s="19">
        <f t="shared" si="30"/>
        <v>32.1</v>
      </c>
      <c r="L118" s="14">
        <f t="shared" si="30"/>
        <v>793.90000000000009</v>
      </c>
      <c r="M118" s="64">
        <f t="shared" si="26"/>
        <v>0.95918881471218032</v>
      </c>
      <c r="N118" s="14">
        <f t="shared" si="30"/>
        <v>396.90000000000009</v>
      </c>
      <c r="O118" s="19">
        <f t="shared" si="30"/>
        <v>1190.5</v>
      </c>
      <c r="P118" s="14">
        <f t="shared" si="30"/>
        <v>262.40434958207686</v>
      </c>
      <c r="Q118" s="21">
        <f t="shared" si="30"/>
        <v>-833250.3820000001</v>
      </c>
      <c r="R118" s="15">
        <f t="shared" si="30"/>
        <v>9461911.4859999996</v>
      </c>
      <c r="S118" s="21">
        <f t="shared" si="30"/>
        <v>4688497.017</v>
      </c>
      <c r="T118" s="15">
        <f t="shared" si="30"/>
        <v>3139779.0330000003</v>
      </c>
      <c r="U118" s="21">
        <f t="shared" si="30"/>
        <v>50395.464</v>
      </c>
      <c r="V118" s="15">
        <f t="shared" si="30"/>
        <v>14150408.502999999</v>
      </c>
      <c r="W118" s="21">
        <f t="shared" si="30"/>
        <v>13317158.120999999</v>
      </c>
      <c r="X118" s="15">
        <f t="shared" si="27"/>
        <v>1384.9171096790494</v>
      </c>
      <c r="Y118" s="21">
        <f t="shared" si="28"/>
        <v>1279.6289643669445</v>
      </c>
      <c r="Z118" s="58">
        <f t="shared" si="29"/>
        <v>1195.591544857215</v>
      </c>
    </row>
    <row r="119" spans="1:26">
      <c r="A119" s="66" t="s">
        <v>258</v>
      </c>
      <c r="B119" s="67" t="s">
        <v>55</v>
      </c>
      <c r="C119" s="68" t="s">
        <v>58</v>
      </c>
      <c r="D119" s="69">
        <v>409</v>
      </c>
      <c r="E119" s="66">
        <v>1</v>
      </c>
      <c r="F119" s="69">
        <v>1</v>
      </c>
      <c r="G119" s="66">
        <v>30</v>
      </c>
      <c r="H119" s="69">
        <v>5.8</v>
      </c>
      <c r="I119" s="66">
        <v>5</v>
      </c>
      <c r="J119" s="69">
        <v>42.3</v>
      </c>
      <c r="K119" s="66">
        <v>0.5</v>
      </c>
      <c r="L119" s="69">
        <v>42.8</v>
      </c>
      <c r="M119" s="70">
        <f t="shared" si="26"/>
        <v>0.98831775700934577</v>
      </c>
      <c r="N119" s="69">
        <v>14.8</v>
      </c>
      <c r="O119" s="66">
        <v>57.599999999999994</v>
      </c>
      <c r="P119" s="71">
        <f t="shared" ref="P119:P136" si="31">+D119/(G119+H119)</f>
        <v>11.424581005586592</v>
      </c>
      <c r="Q119" s="78">
        <v>-8926.6319999999996</v>
      </c>
      <c r="R119" s="72">
        <v>464642.848</v>
      </c>
      <c r="S119" s="78">
        <v>215443.46100000001</v>
      </c>
      <c r="T119" s="72">
        <v>125348.53200000001</v>
      </c>
      <c r="U119" s="78">
        <v>0</v>
      </c>
      <c r="V119" s="72">
        <v>680086.30900000001</v>
      </c>
      <c r="W119" s="78">
        <v>671159.67700000003</v>
      </c>
      <c r="X119" s="72">
        <f t="shared" si="27"/>
        <v>1356.3270831295843</v>
      </c>
      <c r="Y119" s="78">
        <f t="shared" si="28"/>
        <v>1334.5015770171149</v>
      </c>
      <c r="Z119" s="73">
        <f t="shared" si="29"/>
        <v>1136.0460831295843</v>
      </c>
    </row>
    <row r="120" spans="1:26">
      <c r="A120" s="40" t="s">
        <v>258</v>
      </c>
      <c r="B120" s="25" t="s">
        <v>68</v>
      </c>
      <c r="C120" s="44" t="s">
        <v>74</v>
      </c>
      <c r="D120" s="26">
        <v>409</v>
      </c>
      <c r="E120" s="40">
        <v>1</v>
      </c>
      <c r="F120" s="26">
        <v>1</v>
      </c>
      <c r="G120" s="40">
        <v>28.5</v>
      </c>
      <c r="H120" s="26">
        <v>5</v>
      </c>
      <c r="I120" s="40">
        <v>4.7</v>
      </c>
      <c r="J120" s="26">
        <v>35.200000000000003</v>
      </c>
      <c r="K120" s="40">
        <v>5</v>
      </c>
      <c r="L120" s="26">
        <v>40.200000000000003</v>
      </c>
      <c r="M120" s="60">
        <f t="shared" si="26"/>
        <v>0.87562189054726369</v>
      </c>
      <c r="N120" s="26">
        <v>29.3</v>
      </c>
      <c r="O120" s="40">
        <v>69.5</v>
      </c>
      <c r="P120" s="27">
        <f t="shared" si="31"/>
        <v>12.208955223880597</v>
      </c>
      <c r="Q120" s="74">
        <v>-11488.243</v>
      </c>
      <c r="R120" s="28">
        <v>425782.33299999998</v>
      </c>
      <c r="S120" s="74">
        <v>124195.448</v>
      </c>
      <c r="T120" s="28">
        <v>50780.375999999997</v>
      </c>
      <c r="U120" s="74">
        <v>0</v>
      </c>
      <c r="V120" s="28">
        <v>549977.78099999996</v>
      </c>
      <c r="W120" s="74">
        <v>538489.53799999994</v>
      </c>
      <c r="X120" s="28">
        <f t="shared" si="27"/>
        <v>1220.531552567237</v>
      </c>
      <c r="Y120" s="74">
        <f t="shared" si="28"/>
        <v>1192.4429388753056</v>
      </c>
      <c r="Z120" s="29">
        <f t="shared" si="29"/>
        <v>1041.0325990220049</v>
      </c>
    </row>
    <row r="121" spans="1:26">
      <c r="A121" s="41" t="s">
        <v>258</v>
      </c>
      <c r="B121" s="31" t="s">
        <v>48</v>
      </c>
      <c r="C121" s="45" t="s">
        <v>49</v>
      </c>
      <c r="D121" s="23">
        <v>410</v>
      </c>
      <c r="E121" s="41">
        <v>1</v>
      </c>
      <c r="F121" s="23">
        <v>1</v>
      </c>
      <c r="G121" s="41">
        <v>31.5</v>
      </c>
      <c r="H121" s="23">
        <v>5.0999999999999996</v>
      </c>
      <c r="I121" s="41">
        <v>3.6</v>
      </c>
      <c r="J121" s="23">
        <v>41.2</v>
      </c>
      <c r="K121" s="41">
        <v>0.9</v>
      </c>
      <c r="L121" s="23">
        <v>42.1</v>
      </c>
      <c r="M121" s="61">
        <f t="shared" si="26"/>
        <v>0.97862232779097391</v>
      </c>
      <c r="N121" s="23">
        <v>17.7</v>
      </c>
      <c r="O121" s="41">
        <v>59.8</v>
      </c>
      <c r="P121" s="32">
        <f t="shared" si="31"/>
        <v>11.202185792349727</v>
      </c>
      <c r="Q121" s="75">
        <v>-9781.4249999999993</v>
      </c>
      <c r="R121" s="33">
        <v>517309.89899999998</v>
      </c>
      <c r="S121" s="75">
        <v>198114.09700000001</v>
      </c>
      <c r="T121" s="33">
        <v>126809.052</v>
      </c>
      <c r="U121" s="75">
        <v>49.8</v>
      </c>
      <c r="V121" s="33">
        <v>715423.99600000004</v>
      </c>
      <c r="W121" s="75">
        <v>705642.571</v>
      </c>
      <c r="X121" s="33">
        <f t="shared" si="27"/>
        <v>1435.5247414634148</v>
      </c>
      <c r="Y121" s="75">
        <f t="shared" si="28"/>
        <v>1411.6676073170734</v>
      </c>
      <c r="Z121" s="34">
        <f t="shared" si="29"/>
        <v>1261.7314609756097</v>
      </c>
    </row>
    <row r="122" spans="1:26">
      <c r="A122" s="40" t="s">
        <v>258</v>
      </c>
      <c r="B122" s="25" t="s">
        <v>1</v>
      </c>
      <c r="C122" s="44" t="s">
        <v>4</v>
      </c>
      <c r="D122" s="26">
        <v>413</v>
      </c>
      <c r="E122" s="40">
        <v>1</v>
      </c>
      <c r="F122" s="26">
        <v>1</v>
      </c>
      <c r="G122" s="40">
        <v>31.4</v>
      </c>
      <c r="H122" s="26">
        <v>1.9</v>
      </c>
      <c r="I122" s="40">
        <v>7.1</v>
      </c>
      <c r="J122" s="26">
        <v>41.6</v>
      </c>
      <c r="K122" s="40">
        <v>0.9</v>
      </c>
      <c r="L122" s="26">
        <v>42.4</v>
      </c>
      <c r="M122" s="60">
        <f t="shared" si="26"/>
        <v>0.98113207547169823</v>
      </c>
      <c r="N122" s="26">
        <v>18.399999999999999</v>
      </c>
      <c r="O122" s="40">
        <v>60.9</v>
      </c>
      <c r="P122" s="27">
        <f t="shared" si="31"/>
        <v>12.402402402402403</v>
      </c>
      <c r="Q122" s="74">
        <v>-31283.726999999999</v>
      </c>
      <c r="R122" s="28">
        <v>492959.71500000003</v>
      </c>
      <c r="S122" s="74">
        <v>272704.86900000001</v>
      </c>
      <c r="T122" s="28">
        <v>198453.63699999999</v>
      </c>
      <c r="U122" s="74">
        <v>0</v>
      </c>
      <c r="V122" s="28">
        <v>765664.58400000003</v>
      </c>
      <c r="W122" s="74">
        <v>734380.85699999996</v>
      </c>
      <c r="X122" s="28">
        <f t="shared" si="27"/>
        <v>1373.392123486683</v>
      </c>
      <c r="Y122" s="74">
        <f t="shared" si="28"/>
        <v>1297.6446004842614</v>
      </c>
      <c r="Z122" s="29">
        <f t="shared" si="29"/>
        <v>1193.6070581113802</v>
      </c>
    </row>
    <row r="123" spans="1:26">
      <c r="A123" s="41" t="s">
        <v>258</v>
      </c>
      <c r="B123" s="31" t="s">
        <v>55</v>
      </c>
      <c r="C123" s="45" t="s">
        <v>61</v>
      </c>
      <c r="D123" s="23">
        <v>416</v>
      </c>
      <c r="E123" s="41">
        <v>1</v>
      </c>
      <c r="F123" s="23">
        <v>1</v>
      </c>
      <c r="G123" s="41">
        <v>31.9</v>
      </c>
      <c r="H123" s="23">
        <v>3.9</v>
      </c>
      <c r="I123" s="41">
        <v>5</v>
      </c>
      <c r="J123" s="23">
        <v>42.2</v>
      </c>
      <c r="K123" s="41">
        <v>0.6</v>
      </c>
      <c r="L123" s="23">
        <v>42.8</v>
      </c>
      <c r="M123" s="61">
        <f t="shared" si="26"/>
        <v>0.98598130841121512</v>
      </c>
      <c r="N123" s="23">
        <v>20.3</v>
      </c>
      <c r="O123" s="41">
        <v>63.100000000000009</v>
      </c>
      <c r="P123" s="32">
        <f t="shared" si="31"/>
        <v>11.620111731843576</v>
      </c>
      <c r="Q123" s="75">
        <v>-33102.843999999997</v>
      </c>
      <c r="R123" s="33">
        <v>525760.71200000006</v>
      </c>
      <c r="S123" s="75">
        <v>237044.19699999999</v>
      </c>
      <c r="T123" s="33">
        <v>137398.46400000001</v>
      </c>
      <c r="U123" s="75">
        <v>0</v>
      </c>
      <c r="V123" s="33">
        <v>762804.90899999999</v>
      </c>
      <c r="W123" s="75">
        <v>729702.06499999994</v>
      </c>
      <c r="X123" s="33">
        <f t="shared" si="27"/>
        <v>1503.3808774038459</v>
      </c>
      <c r="Y123" s="75">
        <f t="shared" si="28"/>
        <v>1423.8067331730767</v>
      </c>
      <c r="Z123" s="34">
        <f t="shared" si="29"/>
        <v>1263.8478653846155</v>
      </c>
    </row>
    <row r="124" spans="1:26">
      <c r="A124" s="40" t="s">
        <v>258</v>
      </c>
      <c r="B124" s="25" t="s">
        <v>68</v>
      </c>
      <c r="C124" s="44" t="s">
        <v>71</v>
      </c>
      <c r="D124" s="26">
        <v>418</v>
      </c>
      <c r="E124" s="40">
        <v>1</v>
      </c>
      <c r="F124" s="26">
        <v>1</v>
      </c>
      <c r="G124" s="40">
        <v>31.6</v>
      </c>
      <c r="H124" s="26">
        <v>3</v>
      </c>
      <c r="I124" s="40">
        <v>1.8</v>
      </c>
      <c r="J124" s="26">
        <v>32.799999999999997</v>
      </c>
      <c r="K124" s="40">
        <v>5.7</v>
      </c>
      <c r="L124" s="26">
        <v>38.4</v>
      </c>
      <c r="M124" s="60">
        <f t="shared" si="26"/>
        <v>0.85416666666666663</v>
      </c>
      <c r="N124" s="26">
        <v>16.2</v>
      </c>
      <c r="O124" s="40">
        <v>54.7</v>
      </c>
      <c r="P124" s="27">
        <f t="shared" si="31"/>
        <v>12.080924855491329</v>
      </c>
      <c r="Q124" s="74">
        <v>-14647.589</v>
      </c>
      <c r="R124" s="28">
        <v>430437.41499999998</v>
      </c>
      <c r="S124" s="74">
        <v>156769.19399999999</v>
      </c>
      <c r="T124" s="28">
        <v>75457.356</v>
      </c>
      <c r="U124" s="74">
        <v>0</v>
      </c>
      <c r="V124" s="28">
        <v>587206.60900000005</v>
      </c>
      <c r="W124" s="74">
        <v>572559.02</v>
      </c>
      <c r="X124" s="28">
        <f t="shared" si="27"/>
        <v>1224.280509569378</v>
      </c>
      <c r="Y124" s="74">
        <f t="shared" si="28"/>
        <v>1189.2384306220094</v>
      </c>
      <c r="Z124" s="29">
        <f t="shared" si="29"/>
        <v>1029.7545813397128</v>
      </c>
    </row>
    <row r="125" spans="1:26">
      <c r="A125" s="41" t="s">
        <v>258</v>
      </c>
      <c r="B125" s="31" t="s">
        <v>36</v>
      </c>
      <c r="C125" s="45" t="s">
        <v>44</v>
      </c>
      <c r="D125" s="23">
        <v>444</v>
      </c>
      <c r="E125" s="41">
        <v>1</v>
      </c>
      <c r="F125" s="23">
        <v>1</v>
      </c>
      <c r="G125" s="41">
        <v>30.6</v>
      </c>
      <c r="H125" s="23">
        <v>4</v>
      </c>
      <c r="I125" s="41">
        <v>4</v>
      </c>
      <c r="J125" s="23">
        <v>39.700000000000003</v>
      </c>
      <c r="K125" s="41">
        <v>0.8</v>
      </c>
      <c r="L125" s="23">
        <v>40.6</v>
      </c>
      <c r="M125" s="61">
        <f t="shared" si="26"/>
        <v>0.97783251231527102</v>
      </c>
      <c r="N125" s="23">
        <v>14.6</v>
      </c>
      <c r="O125" s="41">
        <v>55.1</v>
      </c>
      <c r="P125" s="32">
        <f t="shared" si="31"/>
        <v>12.83236994219653</v>
      </c>
      <c r="Q125" s="75">
        <v>-31671.105</v>
      </c>
      <c r="R125" s="33">
        <v>495449.054</v>
      </c>
      <c r="S125" s="75">
        <v>175505.54800000001</v>
      </c>
      <c r="T125" s="33">
        <v>98862.744000000006</v>
      </c>
      <c r="U125" s="75">
        <v>0</v>
      </c>
      <c r="V125" s="33">
        <v>670954.60199999996</v>
      </c>
      <c r="W125" s="75">
        <v>639283.49699999997</v>
      </c>
      <c r="X125" s="33">
        <f t="shared" si="27"/>
        <v>1288.4951756756757</v>
      </c>
      <c r="Y125" s="75">
        <f t="shared" si="28"/>
        <v>1217.1638581081081</v>
      </c>
      <c r="Z125" s="34">
        <f t="shared" si="29"/>
        <v>1115.8762477477478</v>
      </c>
    </row>
    <row r="126" spans="1:26">
      <c r="A126" s="40" t="s">
        <v>258</v>
      </c>
      <c r="B126" s="25" t="s">
        <v>68</v>
      </c>
      <c r="C126" s="44" t="s">
        <v>72</v>
      </c>
      <c r="D126" s="26">
        <v>447</v>
      </c>
      <c r="E126" s="40">
        <v>1</v>
      </c>
      <c r="F126" s="26">
        <v>1</v>
      </c>
      <c r="G126" s="40">
        <v>30.1</v>
      </c>
      <c r="H126" s="26">
        <v>4.0999999999999996</v>
      </c>
      <c r="I126" s="40">
        <v>5.5</v>
      </c>
      <c r="J126" s="26">
        <v>39.6</v>
      </c>
      <c r="K126" s="40">
        <v>2.2000000000000002</v>
      </c>
      <c r="L126" s="26">
        <v>41.8</v>
      </c>
      <c r="M126" s="60">
        <f t="shared" si="26"/>
        <v>0.94736842105263164</v>
      </c>
      <c r="N126" s="26">
        <v>4.9000000000000004</v>
      </c>
      <c r="O126" s="40">
        <v>46.7</v>
      </c>
      <c r="P126" s="27">
        <f t="shared" si="31"/>
        <v>13.07017543859649</v>
      </c>
      <c r="Q126" s="74">
        <v>-10250.156999999999</v>
      </c>
      <c r="R126" s="28">
        <v>479221.28100000002</v>
      </c>
      <c r="S126" s="74">
        <v>132794.946</v>
      </c>
      <c r="T126" s="28">
        <v>48652.955999999998</v>
      </c>
      <c r="U126" s="74">
        <v>0</v>
      </c>
      <c r="V126" s="28">
        <v>612016.22699999996</v>
      </c>
      <c r="W126" s="74">
        <v>601766.06999999995</v>
      </c>
      <c r="X126" s="28">
        <f t="shared" si="27"/>
        <v>1260.3205167785234</v>
      </c>
      <c r="Y126" s="74">
        <f t="shared" si="28"/>
        <v>1237.3895167785233</v>
      </c>
      <c r="Z126" s="29">
        <f t="shared" si="29"/>
        <v>1072.0834026845639</v>
      </c>
    </row>
    <row r="127" spans="1:26">
      <c r="A127" s="41" t="s">
        <v>258</v>
      </c>
      <c r="B127" s="31" t="s">
        <v>83</v>
      </c>
      <c r="C127" s="45" t="s">
        <v>84</v>
      </c>
      <c r="D127" s="23">
        <v>449</v>
      </c>
      <c r="E127" s="41">
        <v>1</v>
      </c>
      <c r="F127" s="23">
        <v>1</v>
      </c>
      <c r="G127" s="41">
        <v>34.6</v>
      </c>
      <c r="H127" s="23">
        <v>3</v>
      </c>
      <c r="I127" s="41">
        <v>3.2</v>
      </c>
      <c r="J127" s="23">
        <v>41.7</v>
      </c>
      <c r="K127" s="41">
        <v>1</v>
      </c>
      <c r="L127" s="23">
        <v>42.7</v>
      </c>
      <c r="M127" s="61">
        <f t="shared" si="26"/>
        <v>0.97658079625292737</v>
      </c>
      <c r="N127" s="23">
        <v>30.7</v>
      </c>
      <c r="O127" s="41">
        <v>73.400000000000006</v>
      </c>
      <c r="P127" s="32">
        <f t="shared" si="31"/>
        <v>11.941489361702127</v>
      </c>
      <c r="Q127" s="75">
        <v>-41990.218999999997</v>
      </c>
      <c r="R127" s="33">
        <v>553799.29299999995</v>
      </c>
      <c r="S127" s="75">
        <v>136404.32</v>
      </c>
      <c r="T127" s="33">
        <v>64795.392</v>
      </c>
      <c r="U127" s="75">
        <v>0</v>
      </c>
      <c r="V127" s="33">
        <v>690203.61300000001</v>
      </c>
      <c r="W127" s="75">
        <v>648213.39399999997</v>
      </c>
      <c r="X127" s="33">
        <f t="shared" si="27"/>
        <v>1392.8913608017817</v>
      </c>
      <c r="Y127" s="75">
        <f t="shared" si="28"/>
        <v>1299.3719420935411</v>
      </c>
      <c r="Z127" s="34">
        <f t="shared" si="29"/>
        <v>1233.4059977728284</v>
      </c>
    </row>
    <row r="128" spans="1:26">
      <c r="A128" s="40" t="s">
        <v>258</v>
      </c>
      <c r="B128" s="25" t="s">
        <v>1</v>
      </c>
      <c r="C128" s="44" t="s">
        <v>15</v>
      </c>
      <c r="D128" s="26">
        <v>450</v>
      </c>
      <c r="E128" s="40">
        <v>1</v>
      </c>
      <c r="F128" s="26">
        <v>1</v>
      </c>
      <c r="G128" s="40">
        <v>29.1</v>
      </c>
      <c r="H128" s="26">
        <v>5.3</v>
      </c>
      <c r="I128" s="40">
        <v>1.8</v>
      </c>
      <c r="J128" s="26">
        <v>38.200000000000003</v>
      </c>
      <c r="K128" s="40">
        <v>0</v>
      </c>
      <c r="L128" s="26">
        <v>38.200000000000003</v>
      </c>
      <c r="M128" s="60">
        <f t="shared" si="26"/>
        <v>1</v>
      </c>
      <c r="N128" s="26">
        <v>18.100000000000001</v>
      </c>
      <c r="O128" s="40">
        <v>56.300000000000004</v>
      </c>
      <c r="P128" s="27">
        <f t="shared" si="31"/>
        <v>13.08139534883721</v>
      </c>
      <c r="Q128" s="74">
        <v>-43043.243999999999</v>
      </c>
      <c r="R128" s="28">
        <v>459350.99900000001</v>
      </c>
      <c r="S128" s="74">
        <v>192033.924</v>
      </c>
      <c r="T128" s="28">
        <v>121939.16</v>
      </c>
      <c r="U128" s="74">
        <v>0</v>
      </c>
      <c r="V128" s="28">
        <v>651384.92299999995</v>
      </c>
      <c r="W128" s="74">
        <v>608341.679</v>
      </c>
      <c r="X128" s="28">
        <f t="shared" si="27"/>
        <v>1176.5461399999999</v>
      </c>
      <c r="Y128" s="74">
        <f t="shared" si="28"/>
        <v>1080.8944866666666</v>
      </c>
      <c r="Z128" s="29">
        <f t="shared" si="29"/>
        <v>1020.7799977777778</v>
      </c>
    </row>
    <row r="129" spans="1:26">
      <c r="A129" s="41" t="s">
        <v>258</v>
      </c>
      <c r="B129" s="31" t="s">
        <v>1</v>
      </c>
      <c r="C129" s="45" t="s">
        <v>27</v>
      </c>
      <c r="D129" s="23">
        <v>462</v>
      </c>
      <c r="E129" s="41">
        <v>1</v>
      </c>
      <c r="F129" s="23">
        <v>2</v>
      </c>
      <c r="G129" s="41">
        <v>35.5</v>
      </c>
      <c r="H129" s="23">
        <v>1</v>
      </c>
      <c r="I129" s="41">
        <v>5.5</v>
      </c>
      <c r="J129" s="23">
        <v>41.1</v>
      </c>
      <c r="K129" s="41">
        <v>3.9</v>
      </c>
      <c r="L129" s="23">
        <v>45</v>
      </c>
      <c r="M129" s="61">
        <f t="shared" si="26"/>
        <v>0.91333333333333333</v>
      </c>
      <c r="N129" s="23">
        <v>22.7</v>
      </c>
      <c r="O129" s="41">
        <v>67.7</v>
      </c>
      <c r="P129" s="32">
        <f t="shared" si="31"/>
        <v>12.657534246575343</v>
      </c>
      <c r="Q129" s="75">
        <v>-43639.591999999997</v>
      </c>
      <c r="R129" s="33">
        <v>550736.69999999995</v>
      </c>
      <c r="S129" s="75">
        <v>316587.565</v>
      </c>
      <c r="T129" s="33">
        <v>232537.95800000001</v>
      </c>
      <c r="U129" s="75">
        <v>0</v>
      </c>
      <c r="V129" s="33">
        <v>867324.26500000001</v>
      </c>
      <c r="W129" s="75">
        <v>823684.67299999995</v>
      </c>
      <c r="X129" s="33">
        <f t="shared" si="27"/>
        <v>1373.9963354978356</v>
      </c>
      <c r="Y129" s="75">
        <f t="shared" si="28"/>
        <v>1279.538344155844</v>
      </c>
      <c r="Z129" s="34">
        <f t="shared" si="29"/>
        <v>1192.0707792207791</v>
      </c>
    </row>
    <row r="130" spans="1:26">
      <c r="A130" s="40" t="s">
        <v>258</v>
      </c>
      <c r="B130" s="25" t="s">
        <v>1</v>
      </c>
      <c r="C130" s="44" t="s">
        <v>30</v>
      </c>
      <c r="D130" s="26">
        <v>462</v>
      </c>
      <c r="E130" s="40">
        <v>1</v>
      </c>
      <c r="F130" s="26">
        <v>2</v>
      </c>
      <c r="G130" s="40">
        <v>31.3</v>
      </c>
      <c r="H130" s="26">
        <v>3</v>
      </c>
      <c r="I130" s="40">
        <v>1.6</v>
      </c>
      <c r="J130" s="26">
        <v>38.799999999999997</v>
      </c>
      <c r="K130" s="40">
        <v>0</v>
      </c>
      <c r="L130" s="26">
        <v>38.9</v>
      </c>
      <c r="M130" s="60">
        <f t="shared" si="26"/>
        <v>0.99742930591259638</v>
      </c>
      <c r="N130" s="26">
        <v>29.8</v>
      </c>
      <c r="O130" s="40">
        <v>68.599999999999994</v>
      </c>
      <c r="P130" s="27">
        <f t="shared" si="31"/>
        <v>13.469387755102042</v>
      </c>
      <c r="Q130" s="74">
        <v>-46767.315999999999</v>
      </c>
      <c r="R130" s="28">
        <v>507897.24900000001</v>
      </c>
      <c r="S130" s="74">
        <v>356296.85399999999</v>
      </c>
      <c r="T130" s="28">
        <v>273179.56099999999</v>
      </c>
      <c r="U130" s="74">
        <v>0</v>
      </c>
      <c r="V130" s="28">
        <v>864194.103</v>
      </c>
      <c r="W130" s="74">
        <v>817426.78700000001</v>
      </c>
      <c r="X130" s="28">
        <f t="shared" si="27"/>
        <v>1279.2522554112554</v>
      </c>
      <c r="Y130" s="74">
        <f t="shared" si="28"/>
        <v>1178.0242987012987</v>
      </c>
      <c r="Z130" s="29">
        <f t="shared" si="29"/>
        <v>1099.3446948051949</v>
      </c>
    </row>
    <row r="131" spans="1:26">
      <c r="A131" s="41" t="s">
        <v>258</v>
      </c>
      <c r="B131" s="31" t="s">
        <v>133</v>
      </c>
      <c r="C131" s="45" t="s">
        <v>139</v>
      </c>
      <c r="D131" s="23">
        <v>464</v>
      </c>
      <c r="E131" s="41">
        <v>1</v>
      </c>
      <c r="F131" s="23">
        <v>1</v>
      </c>
      <c r="G131" s="41">
        <v>33.700000000000003</v>
      </c>
      <c r="H131" s="23">
        <v>2</v>
      </c>
      <c r="I131" s="41">
        <v>2</v>
      </c>
      <c r="J131" s="23">
        <v>39.6</v>
      </c>
      <c r="K131" s="41">
        <v>0</v>
      </c>
      <c r="L131" s="23">
        <v>39.6</v>
      </c>
      <c r="M131" s="61">
        <f t="shared" si="26"/>
        <v>1</v>
      </c>
      <c r="N131" s="23">
        <v>20.3</v>
      </c>
      <c r="O131" s="41">
        <v>59.900000000000006</v>
      </c>
      <c r="P131" s="32">
        <f t="shared" si="31"/>
        <v>12.997198879551819</v>
      </c>
      <c r="Q131" s="75">
        <v>-49795.258000000002</v>
      </c>
      <c r="R131" s="33">
        <v>448044.435</v>
      </c>
      <c r="S131" s="75">
        <v>152252.791</v>
      </c>
      <c r="T131" s="33">
        <v>86967.702999999994</v>
      </c>
      <c r="U131" s="75">
        <v>0</v>
      </c>
      <c r="V131" s="33">
        <v>600297.22600000002</v>
      </c>
      <c r="W131" s="75">
        <v>550501.96799999999</v>
      </c>
      <c r="X131" s="33">
        <f t="shared" si="27"/>
        <v>1106.3136271551725</v>
      </c>
      <c r="Y131" s="75">
        <f t="shared" si="28"/>
        <v>998.99626077586208</v>
      </c>
      <c r="Z131" s="34">
        <f t="shared" si="29"/>
        <v>965.61300646551729</v>
      </c>
    </row>
    <row r="132" spans="1:26">
      <c r="A132" s="40" t="s">
        <v>258</v>
      </c>
      <c r="B132" s="25" t="s">
        <v>1</v>
      </c>
      <c r="C132" s="44" t="s">
        <v>16</v>
      </c>
      <c r="D132" s="26">
        <v>469</v>
      </c>
      <c r="E132" s="40">
        <v>1</v>
      </c>
      <c r="F132" s="26">
        <v>1</v>
      </c>
      <c r="G132" s="40">
        <v>38.6</v>
      </c>
      <c r="H132" s="26">
        <v>3</v>
      </c>
      <c r="I132" s="40">
        <v>12.8</v>
      </c>
      <c r="J132" s="26">
        <v>55.3</v>
      </c>
      <c r="K132" s="40">
        <v>1</v>
      </c>
      <c r="L132" s="26">
        <v>56.4</v>
      </c>
      <c r="M132" s="60">
        <f t="shared" si="26"/>
        <v>0.98049645390070916</v>
      </c>
      <c r="N132" s="26">
        <v>19.7</v>
      </c>
      <c r="O132" s="40">
        <v>76</v>
      </c>
      <c r="P132" s="27">
        <f t="shared" si="31"/>
        <v>11.274038461538462</v>
      </c>
      <c r="Q132" s="74">
        <v>-49018.607000000004</v>
      </c>
      <c r="R132" s="28">
        <v>633113.30200000003</v>
      </c>
      <c r="S132" s="74">
        <v>284668.87400000001</v>
      </c>
      <c r="T132" s="28">
        <v>211718.05600000001</v>
      </c>
      <c r="U132" s="74">
        <v>0</v>
      </c>
      <c r="V132" s="28">
        <v>917782.17599999998</v>
      </c>
      <c r="W132" s="74">
        <v>868763.56900000002</v>
      </c>
      <c r="X132" s="28">
        <f t="shared" si="27"/>
        <v>1505.4672068230277</v>
      </c>
      <c r="Y132" s="74">
        <f t="shared" si="28"/>
        <v>1400.949921108742</v>
      </c>
      <c r="Z132" s="29">
        <f t="shared" si="29"/>
        <v>1349.9217526652453</v>
      </c>
    </row>
    <row r="133" spans="1:26">
      <c r="A133" s="41" t="s">
        <v>258</v>
      </c>
      <c r="B133" s="31" t="s">
        <v>1</v>
      </c>
      <c r="C133" s="45" t="s">
        <v>33</v>
      </c>
      <c r="D133" s="23">
        <v>473</v>
      </c>
      <c r="E133" s="41">
        <v>2</v>
      </c>
      <c r="F133" s="23">
        <v>2</v>
      </c>
      <c r="G133" s="41">
        <v>41.7</v>
      </c>
      <c r="H133" s="23">
        <v>2</v>
      </c>
      <c r="I133" s="41">
        <v>3.7</v>
      </c>
      <c r="J133" s="23">
        <v>48.3</v>
      </c>
      <c r="K133" s="41">
        <v>3</v>
      </c>
      <c r="L133" s="23">
        <v>51.4</v>
      </c>
      <c r="M133" s="61">
        <f t="shared" si="26"/>
        <v>0.93968871595330739</v>
      </c>
      <c r="N133" s="23">
        <v>8.6999999999999993</v>
      </c>
      <c r="O133" s="41">
        <v>60</v>
      </c>
      <c r="P133" s="32">
        <f t="shared" si="31"/>
        <v>10.823798627002288</v>
      </c>
      <c r="Q133" s="75">
        <v>-47756.192999999999</v>
      </c>
      <c r="R133" s="33">
        <v>594699.527</v>
      </c>
      <c r="S133" s="75">
        <v>371739.16100000002</v>
      </c>
      <c r="T133" s="33">
        <v>288389.63400000002</v>
      </c>
      <c r="U133" s="75">
        <v>0</v>
      </c>
      <c r="V133" s="33">
        <v>966438.68799999997</v>
      </c>
      <c r="W133" s="75">
        <v>918682.495</v>
      </c>
      <c r="X133" s="33">
        <f t="shared" si="27"/>
        <v>1433.507513742072</v>
      </c>
      <c r="Y133" s="75">
        <f t="shared" si="28"/>
        <v>1332.5430465116281</v>
      </c>
      <c r="Z133" s="34">
        <f t="shared" si="29"/>
        <v>1257.2928689217758</v>
      </c>
    </row>
    <row r="134" spans="1:26">
      <c r="A134" s="40" t="s">
        <v>258</v>
      </c>
      <c r="B134" s="25" t="s">
        <v>36</v>
      </c>
      <c r="C134" s="44" t="s">
        <v>41</v>
      </c>
      <c r="D134" s="26">
        <v>483</v>
      </c>
      <c r="E134" s="40">
        <v>1</v>
      </c>
      <c r="F134" s="26">
        <v>1</v>
      </c>
      <c r="G134" s="40">
        <v>36.9</v>
      </c>
      <c r="H134" s="26">
        <v>1</v>
      </c>
      <c r="I134" s="40">
        <v>4.2</v>
      </c>
      <c r="J134" s="26">
        <v>41</v>
      </c>
      <c r="K134" s="40">
        <v>3.1</v>
      </c>
      <c r="L134" s="26">
        <v>44.1</v>
      </c>
      <c r="M134" s="60">
        <f t="shared" si="26"/>
        <v>0.92970521541950113</v>
      </c>
      <c r="N134" s="26">
        <v>19.3</v>
      </c>
      <c r="O134" s="40">
        <v>63.400000000000006</v>
      </c>
      <c r="P134" s="27">
        <f t="shared" si="31"/>
        <v>12.744063324538258</v>
      </c>
      <c r="Q134" s="74">
        <v>-53429.936000000002</v>
      </c>
      <c r="R134" s="28">
        <v>521428.56099999999</v>
      </c>
      <c r="S134" s="74">
        <v>201104.231</v>
      </c>
      <c r="T134" s="28">
        <v>127233.996</v>
      </c>
      <c r="U134" s="74">
        <v>0</v>
      </c>
      <c r="V134" s="28">
        <v>722532.79200000002</v>
      </c>
      <c r="W134" s="74">
        <v>669102.85600000003</v>
      </c>
      <c r="X134" s="28">
        <f t="shared" si="27"/>
        <v>1232.5026832298136</v>
      </c>
      <c r="Y134" s="74">
        <f t="shared" si="28"/>
        <v>1121.8816977225672</v>
      </c>
      <c r="Z134" s="29">
        <f t="shared" si="29"/>
        <v>1079.5622380952382</v>
      </c>
    </row>
    <row r="135" spans="1:26">
      <c r="A135" s="41" t="s">
        <v>258</v>
      </c>
      <c r="B135" s="31" t="s">
        <v>75</v>
      </c>
      <c r="C135" s="45" t="s">
        <v>76</v>
      </c>
      <c r="D135" s="23">
        <v>494</v>
      </c>
      <c r="E135" s="41">
        <v>1</v>
      </c>
      <c r="F135" s="23">
        <v>1</v>
      </c>
      <c r="G135" s="41">
        <v>37.6</v>
      </c>
      <c r="H135" s="23">
        <v>1.8</v>
      </c>
      <c r="I135" s="41">
        <v>5</v>
      </c>
      <c r="J135" s="23">
        <v>40.5</v>
      </c>
      <c r="K135" s="41">
        <v>5.9</v>
      </c>
      <c r="L135" s="23">
        <v>46.4</v>
      </c>
      <c r="M135" s="61">
        <f t="shared" si="26"/>
        <v>0.87284482758620696</v>
      </c>
      <c r="N135" s="23">
        <v>22.6</v>
      </c>
      <c r="O135" s="41">
        <v>69</v>
      </c>
      <c r="P135" s="32">
        <f t="shared" si="31"/>
        <v>12.538071065989849</v>
      </c>
      <c r="Q135" s="75">
        <v>-12456.11</v>
      </c>
      <c r="R135" s="33">
        <v>573704.87199999997</v>
      </c>
      <c r="S135" s="75">
        <v>327002.86800000002</v>
      </c>
      <c r="T135" s="33">
        <v>240719.08499999999</v>
      </c>
      <c r="U135" s="75">
        <v>0</v>
      </c>
      <c r="V135" s="33">
        <v>900707.74</v>
      </c>
      <c r="W135" s="75">
        <v>888251.63</v>
      </c>
      <c r="X135" s="33">
        <f t="shared" si="27"/>
        <v>1336.0094230769232</v>
      </c>
      <c r="Y135" s="75">
        <f t="shared" si="28"/>
        <v>1310.7946255060729</v>
      </c>
      <c r="Z135" s="34">
        <f t="shared" si="29"/>
        <v>1161.345894736842</v>
      </c>
    </row>
    <row r="136" spans="1:26">
      <c r="A136" s="40" t="s">
        <v>258</v>
      </c>
      <c r="B136" s="25" t="s">
        <v>48</v>
      </c>
      <c r="C136" s="44" t="s">
        <v>51</v>
      </c>
      <c r="D136" s="26">
        <v>499</v>
      </c>
      <c r="E136" s="40">
        <v>0.9</v>
      </c>
      <c r="F136" s="26">
        <v>2</v>
      </c>
      <c r="G136" s="40">
        <v>35.1</v>
      </c>
      <c r="H136" s="26">
        <v>4</v>
      </c>
      <c r="I136" s="40">
        <v>2.5</v>
      </c>
      <c r="J136" s="26">
        <v>43.6</v>
      </c>
      <c r="K136" s="40">
        <v>1</v>
      </c>
      <c r="L136" s="26">
        <v>44.6</v>
      </c>
      <c r="M136" s="60">
        <f t="shared" ref="M136:M167" si="32">+J136/L136</f>
        <v>0.97757847533632292</v>
      </c>
      <c r="N136" s="26">
        <v>22</v>
      </c>
      <c r="O136" s="40">
        <v>66.599999999999994</v>
      </c>
      <c r="P136" s="27">
        <f t="shared" si="31"/>
        <v>12.762148337595907</v>
      </c>
      <c r="Q136" s="74">
        <v>-6394.6850000000004</v>
      </c>
      <c r="R136" s="28">
        <v>503182.79599999997</v>
      </c>
      <c r="S136" s="74">
        <v>215364.77600000001</v>
      </c>
      <c r="T136" s="28">
        <v>138891.408</v>
      </c>
      <c r="U136" s="74">
        <v>0</v>
      </c>
      <c r="V136" s="28">
        <v>718547.57200000004</v>
      </c>
      <c r="W136" s="74">
        <v>712152.88699999999</v>
      </c>
      <c r="X136" s="28">
        <f t="shared" ref="X136:X170" si="33">+(V136-(T136+U136))/D136</f>
        <v>1161.6355991983969</v>
      </c>
      <c r="Y136" s="74">
        <f t="shared" ref="Y136:Y170" si="34">+(W136-(U136+T136))/D136</f>
        <v>1148.8205991983968</v>
      </c>
      <c r="Z136" s="29">
        <f t="shared" ref="Z136:Z170" si="35">+R136/D136</f>
        <v>1008.3823567134268</v>
      </c>
    </row>
    <row r="137" spans="1:26" s="13" customFormat="1">
      <c r="A137" s="42" t="s">
        <v>258</v>
      </c>
      <c r="B137" s="35" t="s">
        <v>266</v>
      </c>
      <c r="C137" s="46"/>
      <c r="D137" s="38">
        <f>SUM(D119:D136)</f>
        <v>8071</v>
      </c>
      <c r="E137" s="42">
        <f>SUM(E119:E136)</f>
        <v>18.899999999999999</v>
      </c>
      <c r="F137" s="36">
        <f t="shared" ref="F137:P137" si="36">SUM(F119:F136)</f>
        <v>22</v>
      </c>
      <c r="G137" s="42">
        <f t="shared" si="36"/>
        <v>599.70000000000005</v>
      </c>
      <c r="H137" s="36">
        <f t="shared" si="36"/>
        <v>58.899999999999991</v>
      </c>
      <c r="I137" s="42">
        <f t="shared" si="36"/>
        <v>79.000000000000014</v>
      </c>
      <c r="J137" s="36">
        <f t="shared" si="36"/>
        <v>742.69999999999993</v>
      </c>
      <c r="K137" s="42">
        <f t="shared" si="36"/>
        <v>35.5</v>
      </c>
      <c r="L137" s="36">
        <f t="shared" si="36"/>
        <v>778.4</v>
      </c>
      <c r="M137" s="62">
        <f t="shared" si="32"/>
        <v>0.95413669064748197</v>
      </c>
      <c r="N137" s="36">
        <f t="shared" si="36"/>
        <v>350.09999999999997</v>
      </c>
      <c r="O137" s="42">
        <f t="shared" si="36"/>
        <v>1128.2999999999997</v>
      </c>
      <c r="P137" s="37">
        <f t="shared" si="36"/>
        <v>221.13083180078053</v>
      </c>
      <c r="Q137" s="76">
        <f>SUM(Q119:Q136)</f>
        <v>-545442.8820000001</v>
      </c>
      <c r="R137" s="38">
        <f t="shared" ref="R137:W137" si="37">SUM(R119:R136)</f>
        <v>9177520.9909999985</v>
      </c>
      <c r="S137" s="76">
        <f t="shared" si="37"/>
        <v>4066027.1239999994</v>
      </c>
      <c r="T137" s="38">
        <f t="shared" si="37"/>
        <v>2648135.0699999998</v>
      </c>
      <c r="U137" s="76">
        <f t="shared" si="37"/>
        <v>49.8</v>
      </c>
      <c r="V137" s="38">
        <f t="shared" si="37"/>
        <v>13243548.114999998</v>
      </c>
      <c r="W137" s="76">
        <f t="shared" si="37"/>
        <v>12698105.233000003</v>
      </c>
      <c r="X137" s="38">
        <f t="shared" si="33"/>
        <v>1312.7695756411845</v>
      </c>
      <c r="Y137" s="76">
        <f t="shared" si="34"/>
        <v>1245.1889930615789</v>
      </c>
      <c r="Z137" s="39">
        <f t="shared" si="35"/>
        <v>1137.0983757898648</v>
      </c>
    </row>
    <row r="138" spans="1:26">
      <c r="A138" s="48" t="s">
        <v>259</v>
      </c>
      <c r="B138" s="49" t="s">
        <v>1</v>
      </c>
      <c r="C138" s="50" t="s">
        <v>9</v>
      </c>
      <c r="D138" s="51">
        <v>501</v>
      </c>
      <c r="E138" s="48">
        <v>1</v>
      </c>
      <c r="F138" s="51">
        <v>1</v>
      </c>
      <c r="G138" s="48">
        <v>39.200000000000003</v>
      </c>
      <c r="H138" s="51">
        <v>2</v>
      </c>
      <c r="I138" s="48">
        <v>10</v>
      </c>
      <c r="J138" s="51">
        <v>48.1</v>
      </c>
      <c r="K138" s="48">
        <v>5.0999999999999996</v>
      </c>
      <c r="L138" s="51">
        <v>53.1</v>
      </c>
      <c r="M138" s="63">
        <f t="shared" si="32"/>
        <v>0.90583804143126179</v>
      </c>
      <c r="N138" s="51">
        <v>23.2</v>
      </c>
      <c r="O138" s="48">
        <v>76.400000000000006</v>
      </c>
      <c r="P138" s="52">
        <f t="shared" ref="P138:P169" si="38">+D138/(G138+H138)</f>
        <v>12.160194174757281</v>
      </c>
      <c r="Q138" s="77">
        <v>-36480.875999999997</v>
      </c>
      <c r="R138" s="53">
        <v>616292.13600000006</v>
      </c>
      <c r="S138" s="77">
        <v>298508.57299999997</v>
      </c>
      <c r="T138" s="53">
        <v>218230.56400000001</v>
      </c>
      <c r="U138" s="77">
        <v>0</v>
      </c>
      <c r="V138" s="53">
        <v>914800.70900000003</v>
      </c>
      <c r="W138" s="77">
        <v>878319.83299999998</v>
      </c>
      <c r="X138" s="53">
        <f t="shared" si="33"/>
        <v>1390.3595708582834</v>
      </c>
      <c r="Y138" s="77">
        <f t="shared" si="34"/>
        <v>1317.5434510978043</v>
      </c>
      <c r="Z138" s="54">
        <f t="shared" si="35"/>
        <v>1230.124023952096</v>
      </c>
    </row>
    <row r="139" spans="1:26">
      <c r="A139" s="41" t="s">
        <v>259</v>
      </c>
      <c r="B139" s="31" t="s">
        <v>1</v>
      </c>
      <c r="C139" s="45" t="s">
        <v>17</v>
      </c>
      <c r="D139" s="23">
        <v>502</v>
      </c>
      <c r="E139" s="41">
        <v>1</v>
      </c>
      <c r="F139" s="23">
        <v>1</v>
      </c>
      <c r="G139" s="41">
        <v>33.1</v>
      </c>
      <c r="H139" s="23">
        <v>2.6</v>
      </c>
      <c r="I139" s="41">
        <v>5.2</v>
      </c>
      <c r="J139" s="23">
        <v>39.1</v>
      </c>
      <c r="K139" s="41">
        <v>3.8</v>
      </c>
      <c r="L139" s="23">
        <v>42.9</v>
      </c>
      <c r="M139" s="61">
        <f t="shared" si="32"/>
        <v>0.91142191142191153</v>
      </c>
      <c r="N139" s="23">
        <v>20.9</v>
      </c>
      <c r="O139" s="41">
        <v>63.8</v>
      </c>
      <c r="P139" s="32">
        <f t="shared" si="38"/>
        <v>14.061624649859942</v>
      </c>
      <c r="Q139" s="75">
        <v>-33010.398000000001</v>
      </c>
      <c r="R139" s="33">
        <v>512544.01799999998</v>
      </c>
      <c r="S139" s="75">
        <v>278566.58299999998</v>
      </c>
      <c r="T139" s="33">
        <v>185827.37899999999</v>
      </c>
      <c r="U139" s="75">
        <v>0</v>
      </c>
      <c r="V139" s="33">
        <v>791110.60100000002</v>
      </c>
      <c r="W139" s="75">
        <v>758100.20299999998</v>
      </c>
      <c r="X139" s="33">
        <f t="shared" si="33"/>
        <v>1205.743470119522</v>
      </c>
      <c r="Y139" s="75">
        <f t="shared" si="34"/>
        <v>1139.9857051792828</v>
      </c>
      <c r="Z139" s="34">
        <f t="shared" si="35"/>
        <v>1021.0040199203187</v>
      </c>
    </row>
    <row r="140" spans="1:26">
      <c r="A140" s="40" t="s">
        <v>259</v>
      </c>
      <c r="B140" s="25" t="s">
        <v>55</v>
      </c>
      <c r="C140" s="44" t="s">
        <v>56</v>
      </c>
      <c r="D140" s="26">
        <v>504</v>
      </c>
      <c r="E140" s="40">
        <v>1</v>
      </c>
      <c r="F140" s="26">
        <v>1</v>
      </c>
      <c r="G140" s="40">
        <v>40.1</v>
      </c>
      <c r="H140" s="26">
        <v>3</v>
      </c>
      <c r="I140" s="40">
        <v>2.6</v>
      </c>
      <c r="J140" s="26">
        <v>45.2</v>
      </c>
      <c r="K140" s="40">
        <v>2.5</v>
      </c>
      <c r="L140" s="26">
        <v>47.7</v>
      </c>
      <c r="M140" s="60">
        <f t="shared" si="32"/>
        <v>0.94758909853249473</v>
      </c>
      <c r="N140" s="26">
        <v>20.6</v>
      </c>
      <c r="O140" s="40">
        <v>68.300000000000011</v>
      </c>
      <c r="P140" s="27">
        <f t="shared" si="38"/>
        <v>11.693735498839906</v>
      </c>
      <c r="Q140" s="74">
        <v>-40337.561999999998</v>
      </c>
      <c r="R140" s="28">
        <v>519514.73300000001</v>
      </c>
      <c r="S140" s="74">
        <v>311869.413</v>
      </c>
      <c r="T140" s="28">
        <v>4321.152</v>
      </c>
      <c r="U140" s="74">
        <v>0</v>
      </c>
      <c r="V140" s="28">
        <v>831384.14599999995</v>
      </c>
      <c r="W140" s="74">
        <v>791046.58400000003</v>
      </c>
      <c r="X140" s="28">
        <f t="shared" si="33"/>
        <v>1640.9980039682539</v>
      </c>
      <c r="Y140" s="74">
        <f t="shared" si="34"/>
        <v>1560.9631587301587</v>
      </c>
      <c r="Z140" s="29">
        <f t="shared" si="35"/>
        <v>1030.7832003968254</v>
      </c>
    </row>
    <row r="141" spans="1:26">
      <c r="A141" s="41" t="s">
        <v>259</v>
      </c>
      <c r="B141" s="31" t="s">
        <v>1</v>
      </c>
      <c r="C141" s="45" t="s">
        <v>29</v>
      </c>
      <c r="D141" s="23">
        <v>507</v>
      </c>
      <c r="E141" s="41">
        <v>1</v>
      </c>
      <c r="F141" s="23">
        <v>1</v>
      </c>
      <c r="G141" s="41">
        <v>36.799999999999997</v>
      </c>
      <c r="H141" s="23">
        <v>3</v>
      </c>
      <c r="I141" s="41">
        <v>4.0999999999999996</v>
      </c>
      <c r="J141" s="23">
        <v>44.1</v>
      </c>
      <c r="K141" s="41">
        <v>1.8</v>
      </c>
      <c r="L141" s="23">
        <v>45.9</v>
      </c>
      <c r="M141" s="61">
        <f t="shared" si="32"/>
        <v>0.96078431372549022</v>
      </c>
      <c r="N141" s="23">
        <v>18.600000000000001</v>
      </c>
      <c r="O141" s="41">
        <v>64.5</v>
      </c>
      <c r="P141" s="32">
        <f t="shared" si="38"/>
        <v>12.738693467336685</v>
      </c>
      <c r="Q141" s="75">
        <v>-39027.027000000002</v>
      </c>
      <c r="R141" s="33">
        <v>586171.28899999999</v>
      </c>
      <c r="S141" s="75">
        <v>287696.74900000001</v>
      </c>
      <c r="T141" s="33">
        <v>215032.701</v>
      </c>
      <c r="U141" s="75">
        <v>0</v>
      </c>
      <c r="V141" s="33">
        <v>873868.03799999994</v>
      </c>
      <c r="W141" s="75">
        <v>834841.01100000006</v>
      </c>
      <c r="X141" s="33">
        <f t="shared" si="33"/>
        <v>1299.4779822485207</v>
      </c>
      <c r="Y141" s="75">
        <f t="shared" si="34"/>
        <v>1222.5015976331363</v>
      </c>
      <c r="Z141" s="34">
        <f t="shared" si="35"/>
        <v>1156.1563885601577</v>
      </c>
    </row>
    <row r="142" spans="1:26">
      <c r="A142" s="40" t="s">
        <v>259</v>
      </c>
      <c r="B142" s="25" t="s">
        <v>1</v>
      </c>
      <c r="C142" s="44" t="s">
        <v>24</v>
      </c>
      <c r="D142" s="26">
        <v>508</v>
      </c>
      <c r="E142" s="40">
        <v>1</v>
      </c>
      <c r="F142" s="26">
        <v>1</v>
      </c>
      <c r="G142" s="40">
        <v>41.6</v>
      </c>
      <c r="H142" s="26">
        <v>1.5</v>
      </c>
      <c r="I142" s="40">
        <v>4.0999999999999996</v>
      </c>
      <c r="J142" s="26">
        <v>49.2</v>
      </c>
      <c r="K142" s="40">
        <v>0</v>
      </c>
      <c r="L142" s="26">
        <v>49.2</v>
      </c>
      <c r="M142" s="60">
        <f t="shared" si="32"/>
        <v>1</v>
      </c>
      <c r="N142" s="26">
        <v>22.3</v>
      </c>
      <c r="O142" s="40">
        <v>71.5</v>
      </c>
      <c r="P142" s="27">
        <f t="shared" si="38"/>
        <v>11.786542923433874</v>
      </c>
      <c r="Q142" s="74">
        <v>-54646.398000000001</v>
      </c>
      <c r="R142" s="28">
        <v>524301.80900000001</v>
      </c>
      <c r="S142" s="74">
        <v>287982.478</v>
      </c>
      <c r="T142" s="28">
        <v>191632.304</v>
      </c>
      <c r="U142" s="74">
        <v>0</v>
      </c>
      <c r="V142" s="28">
        <v>812284.28700000001</v>
      </c>
      <c r="W142" s="74">
        <v>757637.88899999997</v>
      </c>
      <c r="X142" s="28">
        <f t="shared" si="33"/>
        <v>1221.7558720472441</v>
      </c>
      <c r="Y142" s="74">
        <f t="shared" si="34"/>
        <v>1114.1842224409447</v>
      </c>
      <c r="Z142" s="29">
        <f t="shared" si="35"/>
        <v>1032.0901751968504</v>
      </c>
    </row>
    <row r="143" spans="1:26">
      <c r="A143" s="41" t="s">
        <v>259</v>
      </c>
      <c r="B143" s="31" t="s">
        <v>133</v>
      </c>
      <c r="C143" s="45" t="s">
        <v>134</v>
      </c>
      <c r="D143" s="23">
        <v>509</v>
      </c>
      <c r="E143" s="41">
        <v>1</v>
      </c>
      <c r="F143" s="23">
        <v>1</v>
      </c>
      <c r="G143" s="41">
        <v>35.200000000000003</v>
      </c>
      <c r="H143" s="23">
        <v>1</v>
      </c>
      <c r="I143" s="41">
        <v>4.5999999999999996</v>
      </c>
      <c r="J143" s="23">
        <v>42.7</v>
      </c>
      <c r="K143" s="41">
        <v>0</v>
      </c>
      <c r="L143" s="23">
        <v>42.7</v>
      </c>
      <c r="M143" s="61">
        <f t="shared" si="32"/>
        <v>1</v>
      </c>
      <c r="N143" s="23">
        <v>21.5</v>
      </c>
      <c r="O143" s="41">
        <v>64.2</v>
      </c>
      <c r="P143" s="32">
        <f t="shared" si="38"/>
        <v>14.060773480662982</v>
      </c>
      <c r="Q143" s="75">
        <v>-52877.731</v>
      </c>
      <c r="R143" s="33">
        <v>513008.14199999999</v>
      </c>
      <c r="S143" s="75">
        <v>210594.49</v>
      </c>
      <c r="T143" s="33">
        <v>141843.628</v>
      </c>
      <c r="U143" s="75">
        <v>0</v>
      </c>
      <c r="V143" s="33">
        <v>723602.63199999998</v>
      </c>
      <c r="W143" s="75">
        <v>670724.90099999995</v>
      </c>
      <c r="X143" s="33">
        <f t="shared" si="33"/>
        <v>1142.9449980353634</v>
      </c>
      <c r="Y143" s="75">
        <f t="shared" si="34"/>
        <v>1039.0594754420431</v>
      </c>
      <c r="Z143" s="34">
        <f t="shared" si="35"/>
        <v>1007.8745422396856</v>
      </c>
    </row>
    <row r="144" spans="1:26">
      <c r="A144" s="40" t="s">
        <v>259</v>
      </c>
      <c r="B144" s="25" t="s">
        <v>68</v>
      </c>
      <c r="C144" s="44" t="s">
        <v>69</v>
      </c>
      <c r="D144" s="26">
        <v>516</v>
      </c>
      <c r="E144" s="40">
        <v>1</v>
      </c>
      <c r="F144" s="26">
        <v>1</v>
      </c>
      <c r="G144" s="40">
        <v>41.3</v>
      </c>
      <c r="H144" s="26">
        <v>4</v>
      </c>
      <c r="I144" s="40">
        <v>2.8</v>
      </c>
      <c r="J144" s="26">
        <v>30.5</v>
      </c>
      <c r="K144" s="40">
        <v>19.600000000000001</v>
      </c>
      <c r="L144" s="26">
        <v>50.1</v>
      </c>
      <c r="M144" s="60">
        <f t="shared" si="32"/>
        <v>0.60878243512974051</v>
      </c>
      <c r="N144" s="26">
        <v>22.7</v>
      </c>
      <c r="O144" s="40">
        <v>72.8</v>
      </c>
      <c r="P144" s="27">
        <f t="shared" si="38"/>
        <v>11.390728476821193</v>
      </c>
      <c r="Q144" s="74">
        <v>-8383.7340000000004</v>
      </c>
      <c r="R144" s="28">
        <v>479977.739</v>
      </c>
      <c r="S144" s="74">
        <v>211859.52</v>
      </c>
      <c r="T144" s="28">
        <v>129500.496</v>
      </c>
      <c r="U144" s="74">
        <v>0</v>
      </c>
      <c r="V144" s="28">
        <v>691837.25899999996</v>
      </c>
      <c r="W144" s="74">
        <v>683453.52500000002</v>
      </c>
      <c r="X144" s="28">
        <f t="shared" si="33"/>
        <v>1089.7999282945734</v>
      </c>
      <c r="Y144" s="74">
        <f t="shared" si="34"/>
        <v>1073.5523817829458</v>
      </c>
      <c r="Z144" s="29">
        <f t="shared" si="35"/>
        <v>930.18941666666672</v>
      </c>
    </row>
    <row r="145" spans="1:26">
      <c r="A145" s="41" t="s">
        <v>259</v>
      </c>
      <c r="B145" s="31" t="s">
        <v>190</v>
      </c>
      <c r="C145" s="45" t="s">
        <v>191</v>
      </c>
      <c r="D145" s="23">
        <v>520</v>
      </c>
      <c r="E145" s="41">
        <v>1.7</v>
      </c>
      <c r="F145" s="23">
        <v>2</v>
      </c>
      <c r="G145" s="41">
        <v>43.5</v>
      </c>
      <c r="H145" s="23">
        <v>2.7</v>
      </c>
      <c r="I145" s="41">
        <v>7.1</v>
      </c>
      <c r="J145" s="23">
        <v>55</v>
      </c>
      <c r="K145" s="41">
        <v>2</v>
      </c>
      <c r="L145" s="23">
        <v>56.9</v>
      </c>
      <c r="M145" s="61">
        <f t="shared" si="32"/>
        <v>0.96660808435852374</v>
      </c>
      <c r="N145" s="23">
        <v>29.1</v>
      </c>
      <c r="O145" s="41">
        <v>86.1</v>
      </c>
      <c r="P145" s="32">
        <f t="shared" si="38"/>
        <v>11.255411255411255</v>
      </c>
      <c r="Q145" s="75">
        <v>-41637.758000000002</v>
      </c>
      <c r="R145" s="33">
        <v>690064.14500000002</v>
      </c>
      <c r="S145" s="75">
        <v>254200.62700000001</v>
      </c>
      <c r="T145" s="33">
        <v>168930</v>
      </c>
      <c r="U145" s="75">
        <v>0</v>
      </c>
      <c r="V145" s="33">
        <v>944264.772</v>
      </c>
      <c r="W145" s="75">
        <v>902627.01399999997</v>
      </c>
      <c r="X145" s="33">
        <f t="shared" si="33"/>
        <v>1491.0284076923076</v>
      </c>
      <c r="Y145" s="75">
        <f t="shared" si="34"/>
        <v>1410.955796153846</v>
      </c>
      <c r="Z145" s="34">
        <f t="shared" si="35"/>
        <v>1327.0464326923077</v>
      </c>
    </row>
    <row r="146" spans="1:26">
      <c r="A146" s="40" t="s">
        <v>259</v>
      </c>
      <c r="B146" s="25" t="s">
        <v>48</v>
      </c>
      <c r="C146" s="44" t="s">
        <v>52</v>
      </c>
      <c r="D146" s="26">
        <v>523</v>
      </c>
      <c r="E146" s="40">
        <v>1</v>
      </c>
      <c r="F146" s="26">
        <v>1</v>
      </c>
      <c r="G146" s="40">
        <v>35.799999999999997</v>
      </c>
      <c r="H146" s="26">
        <v>4</v>
      </c>
      <c r="I146" s="40">
        <v>1</v>
      </c>
      <c r="J146" s="26">
        <v>42.8</v>
      </c>
      <c r="K146" s="40">
        <v>0</v>
      </c>
      <c r="L146" s="26">
        <v>42.8</v>
      </c>
      <c r="M146" s="60">
        <f t="shared" si="32"/>
        <v>1</v>
      </c>
      <c r="N146" s="26">
        <v>16</v>
      </c>
      <c r="O146" s="40">
        <v>58.8</v>
      </c>
      <c r="P146" s="27">
        <f t="shared" si="38"/>
        <v>13.140703517587941</v>
      </c>
      <c r="Q146" s="74">
        <v>-12779.641</v>
      </c>
      <c r="R146" s="28">
        <v>516519.72899999999</v>
      </c>
      <c r="S146" s="74">
        <v>231476.492</v>
      </c>
      <c r="T146" s="28">
        <v>142771.38</v>
      </c>
      <c r="U146" s="74">
        <v>0</v>
      </c>
      <c r="V146" s="28">
        <v>747996.22100000002</v>
      </c>
      <c r="W146" s="74">
        <v>735216.58</v>
      </c>
      <c r="X146" s="28">
        <f t="shared" si="33"/>
        <v>1157.2176692160613</v>
      </c>
      <c r="Y146" s="74">
        <f t="shared" si="34"/>
        <v>1132.7824091778202</v>
      </c>
      <c r="Z146" s="29">
        <f t="shared" si="35"/>
        <v>987.60942447418734</v>
      </c>
    </row>
    <row r="147" spans="1:26">
      <c r="A147" s="41" t="s">
        <v>259</v>
      </c>
      <c r="B147" s="31" t="s">
        <v>46</v>
      </c>
      <c r="C147" s="45" t="s">
        <v>47</v>
      </c>
      <c r="D147" s="23">
        <v>524</v>
      </c>
      <c r="E147" s="41">
        <v>1</v>
      </c>
      <c r="F147" s="23">
        <v>2</v>
      </c>
      <c r="G147" s="41">
        <v>43.5</v>
      </c>
      <c r="H147" s="23">
        <v>3.85</v>
      </c>
      <c r="I147" s="41">
        <v>3.4</v>
      </c>
      <c r="J147" s="23">
        <v>48.6</v>
      </c>
      <c r="K147" s="41">
        <v>2.4</v>
      </c>
      <c r="L147" s="23">
        <v>50.4</v>
      </c>
      <c r="M147" s="61">
        <v>0.9642857142857143</v>
      </c>
      <c r="N147" s="23">
        <v>30.9</v>
      </c>
      <c r="O147" s="41">
        <v>87.2</v>
      </c>
      <c r="P147" s="32">
        <v>11.066525871172121</v>
      </c>
      <c r="Q147" s="75">
        <v>-52340.983</v>
      </c>
      <c r="R147" s="33">
        <v>667018.31599999999</v>
      </c>
      <c r="S147" s="75">
        <v>320163.147</v>
      </c>
      <c r="T147" s="33">
        <v>123653.481</v>
      </c>
      <c r="U147" s="75">
        <v>0</v>
      </c>
      <c r="V147" s="33">
        <v>987181.46299999999</v>
      </c>
      <c r="W147" s="75">
        <v>934840.48</v>
      </c>
      <c r="X147" s="33">
        <v>1647.9541641221374</v>
      </c>
      <c r="Y147" s="75">
        <v>1548.0667919847328</v>
      </c>
      <c r="Z147" s="34">
        <v>1272.9357175572518</v>
      </c>
    </row>
    <row r="148" spans="1:26">
      <c r="A148" s="40" t="s">
        <v>259</v>
      </c>
      <c r="B148" s="25" t="s">
        <v>55</v>
      </c>
      <c r="C148" s="44" t="s">
        <v>59</v>
      </c>
      <c r="D148" s="26">
        <v>525</v>
      </c>
      <c r="E148" s="40">
        <v>1</v>
      </c>
      <c r="F148" s="26">
        <v>1</v>
      </c>
      <c r="G148" s="40">
        <v>40.6</v>
      </c>
      <c r="H148" s="26">
        <v>6.5</v>
      </c>
      <c r="I148" s="40">
        <v>12.7</v>
      </c>
      <c r="J148" s="26">
        <v>50.7</v>
      </c>
      <c r="K148" s="40">
        <v>11</v>
      </c>
      <c r="L148" s="26">
        <v>61.7</v>
      </c>
      <c r="M148" s="60">
        <f t="shared" si="32"/>
        <v>0.82171799027552672</v>
      </c>
      <c r="N148" s="26">
        <v>20</v>
      </c>
      <c r="O148" s="40">
        <v>81.7</v>
      </c>
      <c r="P148" s="27">
        <f t="shared" si="38"/>
        <v>11.146496815286623</v>
      </c>
      <c r="Q148" s="74">
        <v>-57954.913</v>
      </c>
      <c r="R148" s="28">
        <v>683033.34600000002</v>
      </c>
      <c r="S148" s="74">
        <v>401080.62599999999</v>
      </c>
      <c r="T148" s="28">
        <v>276263.391</v>
      </c>
      <c r="U148" s="74">
        <v>0</v>
      </c>
      <c r="V148" s="28">
        <v>1084113.9720000001</v>
      </c>
      <c r="W148" s="74">
        <v>1026159.059</v>
      </c>
      <c r="X148" s="28">
        <f t="shared" si="33"/>
        <v>1538.7630114285714</v>
      </c>
      <c r="Y148" s="74">
        <f t="shared" si="34"/>
        <v>1428.3727009523811</v>
      </c>
      <c r="Z148" s="29">
        <f t="shared" si="35"/>
        <v>1301.0158971428573</v>
      </c>
    </row>
    <row r="149" spans="1:26">
      <c r="A149" s="41" t="s">
        <v>259</v>
      </c>
      <c r="B149" s="31" t="s">
        <v>55</v>
      </c>
      <c r="C149" s="45" t="s">
        <v>60</v>
      </c>
      <c r="D149" s="23">
        <v>532</v>
      </c>
      <c r="E149" s="41">
        <v>1</v>
      </c>
      <c r="F149" s="23">
        <v>1</v>
      </c>
      <c r="G149" s="41">
        <v>41.3</v>
      </c>
      <c r="H149" s="23">
        <v>5</v>
      </c>
      <c r="I149" s="41">
        <v>10</v>
      </c>
      <c r="J149" s="23">
        <v>53.3</v>
      </c>
      <c r="K149" s="41">
        <v>5.0999999999999996</v>
      </c>
      <c r="L149" s="23">
        <v>58.3</v>
      </c>
      <c r="M149" s="61">
        <f t="shared" si="32"/>
        <v>0.91423670668953683</v>
      </c>
      <c r="N149" s="23">
        <v>14.5</v>
      </c>
      <c r="O149" s="41">
        <v>72.900000000000006</v>
      </c>
      <c r="P149" s="32">
        <f t="shared" si="38"/>
        <v>11.490280777537798</v>
      </c>
      <c r="Q149" s="75">
        <v>-4484.5119999999997</v>
      </c>
      <c r="R149" s="33">
        <v>561833.85600000003</v>
      </c>
      <c r="S149" s="75">
        <v>221285.291</v>
      </c>
      <c r="T149" s="33">
        <v>132209.66399999999</v>
      </c>
      <c r="U149" s="75">
        <v>0</v>
      </c>
      <c r="V149" s="33">
        <v>783119.147</v>
      </c>
      <c r="W149" s="75">
        <v>778634.63500000001</v>
      </c>
      <c r="X149" s="33">
        <f t="shared" si="33"/>
        <v>1223.5140657894738</v>
      </c>
      <c r="Y149" s="75">
        <f t="shared" si="34"/>
        <v>1215.0845319548873</v>
      </c>
      <c r="Z149" s="34">
        <f t="shared" si="35"/>
        <v>1056.0786766917295</v>
      </c>
    </row>
    <row r="150" spans="1:26">
      <c r="A150" s="40" t="s">
        <v>259</v>
      </c>
      <c r="B150" s="25" t="s">
        <v>1</v>
      </c>
      <c r="C150" s="44" t="s">
        <v>12</v>
      </c>
      <c r="D150" s="26">
        <v>543</v>
      </c>
      <c r="E150" s="40">
        <v>1</v>
      </c>
      <c r="F150" s="26">
        <v>2</v>
      </c>
      <c r="G150" s="40">
        <v>47.4</v>
      </c>
      <c r="H150" s="26">
        <v>3.5</v>
      </c>
      <c r="I150" s="40">
        <v>0.5</v>
      </c>
      <c r="J150" s="26">
        <v>54.3</v>
      </c>
      <c r="K150" s="40">
        <v>0</v>
      </c>
      <c r="L150" s="26">
        <v>54.4</v>
      </c>
      <c r="M150" s="60">
        <f t="shared" si="32"/>
        <v>0.99816176470588236</v>
      </c>
      <c r="N150" s="26">
        <v>28</v>
      </c>
      <c r="O150" s="40">
        <v>82.3</v>
      </c>
      <c r="P150" s="27">
        <f t="shared" si="38"/>
        <v>10.667976424361493</v>
      </c>
      <c r="Q150" s="74">
        <v>-43800.050999999999</v>
      </c>
      <c r="R150" s="28">
        <v>669881.36100000003</v>
      </c>
      <c r="S150" s="74">
        <v>344264.71299999999</v>
      </c>
      <c r="T150" s="28">
        <v>240814.60399999999</v>
      </c>
      <c r="U150" s="74">
        <v>0</v>
      </c>
      <c r="V150" s="28">
        <v>1014146.074</v>
      </c>
      <c r="W150" s="74">
        <v>970346.02300000004</v>
      </c>
      <c r="X150" s="28">
        <f t="shared" si="33"/>
        <v>1424.1831860036832</v>
      </c>
      <c r="Y150" s="74">
        <f t="shared" si="34"/>
        <v>1343.5201086556169</v>
      </c>
      <c r="Z150" s="29">
        <f t="shared" si="35"/>
        <v>1233.6673314917127</v>
      </c>
    </row>
    <row r="151" spans="1:26">
      <c r="A151" s="41" t="s">
        <v>259</v>
      </c>
      <c r="B151" s="31" t="s">
        <v>1</v>
      </c>
      <c r="C151" s="45" t="s">
        <v>13</v>
      </c>
      <c r="D151" s="23">
        <v>548</v>
      </c>
      <c r="E151" s="41">
        <v>1</v>
      </c>
      <c r="F151" s="23">
        <v>1</v>
      </c>
      <c r="G151" s="41">
        <v>28.7</v>
      </c>
      <c r="H151" s="23">
        <v>2</v>
      </c>
      <c r="I151" s="41">
        <v>2.7</v>
      </c>
      <c r="J151" s="23">
        <v>35.4</v>
      </c>
      <c r="K151" s="41">
        <v>0</v>
      </c>
      <c r="L151" s="23">
        <v>35.4</v>
      </c>
      <c r="M151" s="61">
        <f t="shared" si="32"/>
        <v>1</v>
      </c>
      <c r="N151" s="23">
        <v>21</v>
      </c>
      <c r="O151" s="41">
        <v>56.4</v>
      </c>
      <c r="P151" s="32">
        <f t="shared" si="38"/>
        <v>17.850162866449512</v>
      </c>
      <c r="Q151" s="75">
        <v>-51673.277999999998</v>
      </c>
      <c r="R151" s="33">
        <v>525046.54099999997</v>
      </c>
      <c r="S151" s="75">
        <v>271503.89299999998</v>
      </c>
      <c r="T151" s="33">
        <v>177190.69500000001</v>
      </c>
      <c r="U151" s="75">
        <v>0</v>
      </c>
      <c r="V151" s="33">
        <v>796550.43400000001</v>
      </c>
      <c r="W151" s="75">
        <v>744877.15599999996</v>
      </c>
      <c r="X151" s="33">
        <f t="shared" si="33"/>
        <v>1130.2185018248176</v>
      </c>
      <c r="Y151" s="75">
        <f t="shared" si="34"/>
        <v>1035.9241989051093</v>
      </c>
      <c r="Z151" s="34">
        <f t="shared" si="35"/>
        <v>958.11412591240867</v>
      </c>
    </row>
    <row r="152" spans="1:26">
      <c r="A152" s="40" t="s">
        <v>259</v>
      </c>
      <c r="B152" s="25" t="s">
        <v>48</v>
      </c>
      <c r="C152" s="44" t="s">
        <v>53</v>
      </c>
      <c r="D152" s="26">
        <v>556</v>
      </c>
      <c r="E152" s="40">
        <v>1</v>
      </c>
      <c r="F152" s="26">
        <v>1</v>
      </c>
      <c r="G152" s="40">
        <v>34.200000000000003</v>
      </c>
      <c r="H152" s="26">
        <v>3.5</v>
      </c>
      <c r="I152" s="40">
        <v>3</v>
      </c>
      <c r="J152" s="26">
        <v>41.7</v>
      </c>
      <c r="K152" s="40">
        <v>1</v>
      </c>
      <c r="L152" s="26">
        <v>42.7</v>
      </c>
      <c r="M152" s="60">
        <f t="shared" si="32"/>
        <v>0.97658079625292737</v>
      </c>
      <c r="N152" s="26">
        <v>27</v>
      </c>
      <c r="O152" s="40">
        <v>69.7</v>
      </c>
      <c r="P152" s="27">
        <f t="shared" si="38"/>
        <v>14.748010610079575</v>
      </c>
      <c r="Q152" s="74">
        <v>-9087.2999999999993</v>
      </c>
      <c r="R152" s="28">
        <v>524083.21</v>
      </c>
      <c r="S152" s="74">
        <v>260590.478</v>
      </c>
      <c r="T152" s="28">
        <v>168118.71599999999</v>
      </c>
      <c r="U152" s="74">
        <v>0</v>
      </c>
      <c r="V152" s="28">
        <v>784673.68799999997</v>
      </c>
      <c r="W152" s="74">
        <v>775586.38800000004</v>
      </c>
      <c r="X152" s="28">
        <f t="shared" si="33"/>
        <v>1108.9118201438848</v>
      </c>
      <c r="Y152" s="74">
        <f t="shared" si="34"/>
        <v>1092.5677553956834</v>
      </c>
      <c r="Z152" s="29">
        <f t="shared" si="35"/>
        <v>942.59570143884901</v>
      </c>
    </row>
    <row r="153" spans="1:26">
      <c r="A153" s="41" t="s">
        <v>259</v>
      </c>
      <c r="B153" s="31" t="s">
        <v>36</v>
      </c>
      <c r="C153" s="45" t="s">
        <v>39</v>
      </c>
      <c r="D153" s="23">
        <v>571</v>
      </c>
      <c r="E153" s="41">
        <v>1</v>
      </c>
      <c r="F153" s="23">
        <v>1</v>
      </c>
      <c r="G153" s="41">
        <v>41.4</v>
      </c>
      <c r="H153" s="23">
        <v>1</v>
      </c>
      <c r="I153" s="41">
        <v>5.8</v>
      </c>
      <c r="J153" s="23">
        <v>46.6</v>
      </c>
      <c r="K153" s="41">
        <v>3.6</v>
      </c>
      <c r="L153" s="23">
        <v>50.2</v>
      </c>
      <c r="M153" s="61">
        <f t="shared" si="32"/>
        <v>0.92828685258964139</v>
      </c>
      <c r="N153" s="23">
        <v>21.5</v>
      </c>
      <c r="O153" s="41">
        <v>71.7</v>
      </c>
      <c r="P153" s="32">
        <f t="shared" si="38"/>
        <v>13.466981132075473</v>
      </c>
      <c r="Q153" s="75">
        <v>-64433.258999999998</v>
      </c>
      <c r="R153" s="33">
        <v>641006.93500000006</v>
      </c>
      <c r="S153" s="75">
        <v>236577.44399999999</v>
      </c>
      <c r="T153" s="33">
        <v>152022.70800000001</v>
      </c>
      <c r="U153" s="75">
        <v>0</v>
      </c>
      <c r="V153" s="33">
        <v>877584.37899999996</v>
      </c>
      <c r="W153" s="75">
        <v>813151.12</v>
      </c>
      <c r="X153" s="33">
        <f t="shared" si="33"/>
        <v>1270.6859387040279</v>
      </c>
      <c r="Y153" s="75">
        <f t="shared" si="34"/>
        <v>1157.8431033274956</v>
      </c>
      <c r="Z153" s="34">
        <f t="shared" si="35"/>
        <v>1122.6040893169879</v>
      </c>
    </row>
    <row r="154" spans="1:26">
      <c r="A154" s="40" t="s">
        <v>259</v>
      </c>
      <c r="B154" s="25" t="s">
        <v>36</v>
      </c>
      <c r="C154" s="44" t="s">
        <v>42</v>
      </c>
      <c r="D154" s="26">
        <v>571</v>
      </c>
      <c r="E154" s="40">
        <v>1</v>
      </c>
      <c r="F154" s="26">
        <v>1</v>
      </c>
      <c r="G154" s="40">
        <v>39.5</v>
      </c>
      <c r="H154" s="26">
        <v>3.2</v>
      </c>
      <c r="I154" s="40">
        <v>10.1</v>
      </c>
      <c r="J154" s="26">
        <v>54.7</v>
      </c>
      <c r="K154" s="40">
        <v>0</v>
      </c>
      <c r="L154" s="26">
        <v>54.8</v>
      </c>
      <c r="M154" s="60">
        <f t="shared" si="32"/>
        <v>0.99817518248175197</v>
      </c>
      <c r="N154" s="26">
        <v>9.4</v>
      </c>
      <c r="O154" s="40">
        <v>64.100000000000009</v>
      </c>
      <c r="P154" s="27">
        <f t="shared" si="38"/>
        <v>13.372365339578453</v>
      </c>
      <c r="Q154" s="74">
        <v>-67979.296000000002</v>
      </c>
      <c r="R154" s="28">
        <v>663541.67099999997</v>
      </c>
      <c r="S154" s="74">
        <v>247022.90299999999</v>
      </c>
      <c r="T154" s="28">
        <v>155698.05600000001</v>
      </c>
      <c r="U154" s="74">
        <v>0</v>
      </c>
      <c r="V154" s="28">
        <v>910564.57400000002</v>
      </c>
      <c r="W154" s="74">
        <v>842585.27800000005</v>
      </c>
      <c r="X154" s="28">
        <f t="shared" si="33"/>
        <v>1322.0079124343258</v>
      </c>
      <c r="Y154" s="74">
        <f t="shared" si="34"/>
        <v>1202.9548546409808</v>
      </c>
      <c r="Z154" s="29">
        <f t="shared" si="35"/>
        <v>1162.0694763572678</v>
      </c>
    </row>
    <row r="155" spans="1:26">
      <c r="A155" s="41" t="s">
        <v>259</v>
      </c>
      <c r="B155" s="31" t="s">
        <v>192</v>
      </c>
      <c r="C155" s="45" t="s">
        <v>195</v>
      </c>
      <c r="D155" s="23">
        <v>575</v>
      </c>
      <c r="E155" s="41">
        <v>1</v>
      </c>
      <c r="F155" s="23">
        <v>1</v>
      </c>
      <c r="G155" s="41">
        <v>45.2</v>
      </c>
      <c r="H155" s="23">
        <v>3</v>
      </c>
      <c r="I155" s="41">
        <v>5.7</v>
      </c>
      <c r="J155" s="23">
        <v>51.1</v>
      </c>
      <c r="K155" s="41">
        <v>4.8</v>
      </c>
      <c r="L155" s="23">
        <v>55.9</v>
      </c>
      <c r="M155" s="61">
        <f t="shared" si="32"/>
        <v>0.91413237924865842</v>
      </c>
      <c r="N155" s="23">
        <v>29</v>
      </c>
      <c r="O155" s="41">
        <v>84.9</v>
      </c>
      <c r="P155" s="32">
        <f t="shared" si="38"/>
        <v>11.929460580912862</v>
      </c>
      <c r="Q155" s="75">
        <v>-49988.076000000001</v>
      </c>
      <c r="R155" s="33">
        <v>639984.38300000003</v>
      </c>
      <c r="S155" s="75">
        <v>259882.383</v>
      </c>
      <c r="T155" s="33">
        <v>107398.96799999999</v>
      </c>
      <c r="U155" s="75">
        <v>1959.9649999999999</v>
      </c>
      <c r="V155" s="33">
        <v>899866.76599999995</v>
      </c>
      <c r="W155" s="75">
        <v>849878.69</v>
      </c>
      <c r="X155" s="33">
        <f t="shared" si="33"/>
        <v>1374.7962313043479</v>
      </c>
      <c r="Y155" s="75">
        <f t="shared" si="34"/>
        <v>1287.8604469565216</v>
      </c>
      <c r="Z155" s="34">
        <f t="shared" si="35"/>
        <v>1113.0163182608696</v>
      </c>
    </row>
    <row r="156" spans="1:26">
      <c r="A156" s="40" t="s">
        <v>259</v>
      </c>
      <c r="B156" s="25" t="s">
        <v>36</v>
      </c>
      <c r="C156" s="44" t="s">
        <v>45</v>
      </c>
      <c r="D156" s="26">
        <v>591</v>
      </c>
      <c r="E156" s="40">
        <v>1</v>
      </c>
      <c r="F156" s="26">
        <v>1</v>
      </c>
      <c r="G156" s="40">
        <v>41.4</v>
      </c>
      <c r="H156" s="26">
        <v>3.1</v>
      </c>
      <c r="I156" s="40">
        <v>6.6</v>
      </c>
      <c r="J156" s="26">
        <v>43</v>
      </c>
      <c r="K156" s="40">
        <v>10</v>
      </c>
      <c r="L156" s="26">
        <v>53</v>
      </c>
      <c r="M156" s="60">
        <f t="shared" si="32"/>
        <v>0.81132075471698117</v>
      </c>
      <c r="N156" s="26">
        <v>17.2</v>
      </c>
      <c r="O156" s="40">
        <v>70.2</v>
      </c>
      <c r="P156" s="27">
        <f t="shared" si="38"/>
        <v>13.280898876404494</v>
      </c>
      <c r="Q156" s="74">
        <v>-54686.095999999998</v>
      </c>
      <c r="R156" s="28">
        <v>583406.85600000003</v>
      </c>
      <c r="S156" s="74">
        <v>319073.98700000002</v>
      </c>
      <c r="T156" s="28">
        <v>214584.75599999999</v>
      </c>
      <c r="U156" s="74">
        <v>0</v>
      </c>
      <c r="V156" s="28">
        <v>902480.84299999999</v>
      </c>
      <c r="W156" s="74">
        <v>847794.74699999997</v>
      </c>
      <c r="X156" s="28">
        <f t="shared" si="33"/>
        <v>1163.9527698815568</v>
      </c>
      <c r="Y156" s="74">
        <f t="shared" si="34"/>
        <v>1071.4213045685278</v>
      </c>
      <c r="Z156" s="29">
        <f t="shared" si="35"/>
        <v>987.15204060913709</v>
      </c>
    </row>
    <row r="157" spans="1:26">
      <c r="A157" s="41" t="s">
        <v>259</v>
      </c>
      <c r="B157" s="31" t="s">
        <v>1</v>
      </c>
      <c r="C157" s="45" t="s">
        <v>26</v>
      </c>
      <c r="D157" s="23">
        <v>594</v>
      </c>
      <c r="E157" s="41">
        <v>1</v>
      </c>
      <c r="F157" s="23">
        <v>2</v>
      </c>
      <c r="G157" s="41">
        <v>46.4</v>
      </c>
      <c r="H157" s="23">
        <v>1</v>
      </c>
      <c r="I157" s="41">
        <v>4.9000000000000004</v>
      </c>
      <c r="J157" s="23">
        <v>55.2</v>
      </c>
      <c r="K157" s="41">
        <v>0</v>
      </c>
      <c r="L157" s="23">
        <v>55.3</v>
      </c>
      <c r="M157" s="61">
        <f t="shared" si="32"/>
        <v>0.9981916817359856</v>
      </c>
      <c r="N157" s="23">
        <v>33.799999999999997</v>
      </c>
      <c r="O157" s="41">
        <v>89</v>
      </c>
      <c r="P157" s="32">
        <f t="shared" si="38"/>
        <v>12.531645569620254</v>
      </c>
      <c r="Q157" s="75">
        <v>-49729.275000000001</v>
      </c>
      <c r="R157" s="33">
        <v>656831.00199999998</v>
      </c>
      <c r="S157" s="75">
        <v>427453.95600000001</v>
      </c>
      <c r="T157" s="33">
        <v>328446.28000000003</v>
      </c>
      <c r="U157" s="75">
        <v>0</v>
      </c>
      <c r="V157" s="33">
        <v>1084284.9580000001</v>
      </c>
      <c r="W157" s="75">
        <v>1034555.683</v>
      </c>
      <c r="X157" s="33">
        <f t="shared" si="33"/>
        <v>1272.4556868686871</v>
      </c>
      <c r="Y157" s="75">
        <f t="shared" si="34"/>
        <v>1188.7363686868687</v>
      </c>
      <c r="Z157" s="34">
        <f t="shared" si="35"/>
        <v>1105.7760976430975</v>
      </c>
    </row>
    <row r="158" spans="1:26">
      <c r="A158" s="40" t="s">
        <v>259</v>
      </c>
      <c r="B158" s="25" t="s">
        <v>1</v>
      </c>
      <c r="C158" s="44" t="s">
        <v>25</v>
      </c>
      <c r="D158" s="26">
        <v>628</v>
      </c>
      <c r="E158" s="40">
        <v>1</v>
      </c>
      <c r="F158" s="26">
        <v>1</v>
      </c>
      <c r="G158" s="40">
        <v>47.6</v>
      </c>
      <c r="H158" s="26">
        <v>4.0999999999999996</v>
      </c>
      <c r="I158" s="40">
        <v>3</v>
      </c>
      <c r="J158" s="26">
        <v>53.4</v>
      </c>
      <c r="K158" s="40">
        <v>3.2</v>
      </c>
      <c r="L158" s="26">
        <v>56.8</v>
      </c>
      <c r="M158" s="60">
        <f t="shared" si="32"/>
        <v>0.9401408450704225</v>
      </c>
      <c r="N158" s="26">
        <v>14</v>
      </c>
      <c r="O158" s="40">
        <v>70.599999999999994</v>
      </c>
      <c r="P158" s="27">
        <f t="shared" si="38"/>
        <v>12.147001934235977</v>
      </c>
      <c r="Q158" s="74">
        <v>-57906.44</v>
      </c>
      <c r="R158" s="28">
        <v>666574.49199999997</v>
      </c>
      <c r="S158" s="74">
        <v>251166.139</v>
      </c>
      <c r="T158" s="28">
        <v>158755.79999999999</v>
      </c>
      <c r="U158" s="74">
        <v>0</v>
      </c>
      <c r="V158" s="28">
        <v>917740.63100000005</v>
      </c>
      <c r="W158" s="74">
        <v>859834.19099999999</v>
      </c>
      <c r="X158" s="28">
        <f t="shared" si="33"/>
        <v>1208.5745716560509</v>
      </c>
      <c r="Y158" s="74">
        <f t="shared" si="34"/>
        <v>1116.3668646496817</v>
      </c>
      <c r="Z158" s="29">
        <f t="shared" si="35"/>
        <v>1061.4243503184714</v>
      </c>
    </row>
    <row r="159" spans="1:26">
      <c r="A159" s="41" t="s">
        <v>259</v>
      </c>
      <c r="B159" s="31" t="s">
        <v>83</v>
      </c>
      <c r="C159" s="45" t="s">
        <v>85</v>
      </c>
      <c r="D159" s="23">
        <v>629</v>
      </c>
      <c r="E159" s="41">
        <v>1</v>
      </c>
      <c r="F159" s="23">
        <v>1</v>
      </c>
      <c r="G159" s="41">
        <v>51.3</v>
      </c>
      <c r="H159" s="23">
        <v>2</v>
      </c>
      <c r="I159" s="41">
        <v>4</v>
      </c>
      <c r="J159" s="23">
        <v>58.5</v>
      </c>
      <c r="K159" s="41">
        <v>0.8</v>
      </c>
      <c r="L159" s="23">
        <v>59.3</v>
      </c>
      <c r="M159" s="61">
        <f t="shared" si="32"/>
        <v>0.98650927487352447</v>
      </c>
      <c r="N159" s="23">
        <v>21.8</v>
      </c>
      <c r="O159" s="41">
        <v>81.099999999999994</v>
      </c>
      <c r="P159" s="32">
        <f t="shared" si="38"/>
        <v>11.801125703564729</v>
      </c>
      <c r="Q159" s="75">
        <v>-69727.053</v>
      </c>
      <c r="R159" s="33">
        <v>647868.55900000001</v>
      </c>
      <c r="S159" s="75">
        <v>208085.679</v>
      </c>
      <c r="T159" s="33">
        <v>86133.107999999993</v>
      </c>
      <c r="U159" s="75">
        <v>0</v>
      </c>
      <c r="V159" s="33">
        <v>855954.23800000001</v>
      </c>
      <c r="W159" s="75">
        <v>786227.18500000006</v>
      </c>
      <c r="X159" s="33">
        <f t="shared" si="33"/>
        <v>1223.8809697933227</v>
      </c>
      <c r="Y159" s="75">
        <f t="shared" si="34"/>
        <v>1113.0271494435613</v>
      </c>
      <c r="Z159" s="34">
        <f t="shared" si="35"/>
        <v>1029.9977090620032</v>
      </c>
    </row>
    <row r="160" spans="1:26">
      <c r="A160" s="40" t="s">
        <v>259</v>
      </c>
      <c r="B160" s="25" t="s">
        <v>1</v>
      </c>
      <c r="C160" s="44" t="s">
        <v>2</v>
      </c>
      <c r="D160" s="26">
        <v>640</v>
      </c>
      <c r="E160" s="40">
        <v>1</v>
      </c>
      <c r="F160" s="26">
        <v>2</v>
      </c>
      <c r="G160" s="40">
        <v>46.3</v>
      </c>
      <c r="H160" s="26">
        <v>2</v>
      </c>
      <c r="I160" s="40">
        <v>5.0999999999999996</v>
      </c>
      <c r="J160" s="26">
        <v>52</v>
      </c>
      <c r="K160" s="40">
        <v>4.3</v>
      </c>
      <c r="L160" s="26">
        <v>56.3</v>
      </c>
      <c r="M160" s="60">
        <f t="shared" si="32"/>
        <v>0.92362344582593259</v>
      </c>
      <c r="N160" s="26">
        <v>29.9</v>
      </c>
      <c r="O160" s="40">
        <v>86.199999999999989</v>
      </c>
      <c r="P160" s="27">
        <f t="shared" si="38"/>
        <v>13.250517598343686</v>
      </c>
      <c r="Q160" s="74">
        <v>-55800.639000000003</v>
      </c>
      <c r="R160" s="28">
        <v>640244.26500000001</v>
      </c>
      <c r="S160" s="74">
        <v>353201.397</v>
      </c>
      <c r="T160" s="28">
        <v>248967.02600000001</v>
      </c>
      <c r="U160" s="74">
        <v>0</v>
      </c>
      <c r="V160" s="28">
        <v>993445.66200000001</v>
      </c>
      <c r="W160" s="74">
        <v>937645.02300000004</v>
      </c>
      <c r="X160" s="28">
        <f t="shared" si="33"/>
        <v>1163.24786875</v>
      </c>
      <c r="Y160" s="74">
        <f t="shared" si="34"/>
        <v>1076.0593703125001</v>
      </c>
      <c r="Z160" s="29">
        <f t="shared" si="35"/>
        <v>1000.3816640625</v>
      </c>
    </row>
    <row r="161" spans="1:26">
      <c r="A161" s="41" t="s">
        <v>259</v>
      </c>
      <c r="B161" s="31" t="s">
        <v>1</v>
      </c>
      <c r="C161" s="45" t="s">
        <v>22</v>
      </c>
      <c r="D161" s="23">
        <v>640</v>
      </c>
      <c r="E161" s="41">
        <v>1</v>
      </c>
      <c r="F161" s="23">
        <v>1</v>
      </c>
      <c r="G161" s="41">
        <v>47.1</v>
      </c>
      <c r="H161" s="23">
        <v>4.8</v>
      </c>
      <c r="I161" s="41">
        <v>11.4</v>
      </c>
      <c r="J161" s="23">
        <v>62.6</v>
      </c>
      <c r="K161" s="41">
        <v>2.6</v>
      </c>
      <c r="L161" s="23">
        <v>65.400000000000006</v>
      </c>
      <c r="M161" s="61">
        <f t="shared" si="32"/>
        <v>0.95718654434250761</v>
      </c>
      <c r="N161" s="23">
        <v>28</v>
      </c>
      <c r="O161" s="41">
        <v>93.2</v>
      </c>
      <c r="P161" s="32">
        <f t="shared" si="38"/>
        <v>12.331406551059731</v>
      </c>
      <c r="Q161" s="75">
        <v>-59731.758999999998</v>
      </c>
      <c r="R161" s="33">
        <v>745929.679</v>
      </c>
      <c r="S161" s="75">
        <v>345651.13500000001</v>
      </c>
      <c r="T161" s="33">
        <v>252613.91</v>
      </c>
      <c r="U161" s="75">
        <v>0</v>
      </c>
      <c r="V161" s="33">
        <v>1091580.814</v>
      </c>
      <c r="W161" s="75">
        <v>1031849.0550000001</v>
      </c>
      <c r="X161" s="33">
        <f t="shared" si="33"/>
        <v>1310.8857874999999</v>
      </c>
      <c r="Y161" s="75">
        <f t="shared" si="34"/>
        <v>1217.5549140625001</v>
      </c>
      <c r="Z161" s="34">
        <f t="shared" si="35"/>
        <v>1165.5151234375001</v>
      </c>
    </row>
    <row r="162" spans="1:26">
      <c r="A162" s="40" t="s">
        <v>259</v>
      </c>
      <c r="B162" s="25" t="s">
        <v>1</v>
      </c>
      <c r="C162" s="44" t="s">
        <v>32</v>
      </c>
      <c r="D162" s="26">
        <v>642</v>
      </c>
      <c r="E162" s="40">
        <v>1</v>
      </c>
      <c r="F162" s="26">
        <v>2</v>
      </c>
      <c r="G162" s="40">
        <v>48.2</v>
      </c>
      <c r="H162" s="26">
        <v>1.7</v>
      </c>
      <c r="I162" s="40">
        <v>8.5</v>
      </c>
      <c r="J162" s="26">
        <v>59.1</v>
      </c>
      <c r="K162" s="40">
        <v>2.2000000000000002</v>
      </c>
      <c r="L162" s="26">
        <v>61.4</v>
      </c>
      <c r="M162" s="60">
        <f t="shared" si="32"/>
        <v>0.96254071661237794</v>
      </c>
      <c r="N162" s="26">
        <v>25.4</v>
      </c>
      <c r="O162" s="40">
        <v>86.7</v>
      </c>
      <c r="P162" s="27">
        <f t="shared" si="38"/>
        <v>12.865731462925851</v>
      </c>
      <c r="Q162" s="74">
        <v>-51054.264000000003</v>
      </c>
      <c r="R162" s="28">
        <v>701671.12800000003</v>
      </c>
      <c r="S162" s="74">
        <v>255470.90299999999</v>
      </c>
      <c r="T162" s="28">
        <v>160413.005</v>
      </c>
      <c r="U162" s="74">
        <v>0</v>
      </c>
      <c r="V162" s="28">
        <v>957142.03099999996</v>
      </c>
      <c r="W162" s="74">
        <v>906087.76699999999</v>
      </c>
      <c r="X162" s="28">
        <f t="shared" si="33"/>
        <v>1241.0109439252335</v>
      </c>
      <c r="Y162" s="74">
        <f t="shared" si="34"/>
        <v>1161.487168224299</v>
      </c>
      <c r="Z162" s="29">
        <f t="shared" si="35"/>
        <v>1092.9456822429906</v>
      </c>
    </row>
    <row r="163" spans="1:26">
      <c r="A163" s="41" t="s">
        <v>259</v>
      </c>
      <c r="B163" s="31" t="s">
        <v>36</v>
      </c>
      <c r="C163" s="45" t="s">
        <v>37</v>
      </c>
      <c r="D163" s="23">
        <v>643</v>
      </c>
      <c r="E163" s="41">
        <v>1</v>
      </c>
      <c r="F163" s="23">
        <v>1</v>
      </c>
      <c r="G163" s="41">
        <v>51.5</v>
      </c>
      <c r="H163" s="23">
        <v>4</v>
      </c>
      <c r="I163" s="41">
        <v>19.100000000000001</v>
      </c>
      <c r="J163" s="23">
        <v>68.3</v>
      </c>
      <c r="K163" s="41">
        <v>8.1</v>
      </c>
      <c r="L163" s="23">
        <v>76.599999999999994</v>
      </c>
      <c r="M163" s="61">
        <f t="shared" si="32"/>
        <v>0.89164490861618806</v>
      </c>
      <c r="N163" s="23">
        <v>42.8</v>
      </c>
      <c r="O163" s="41">
        <v>119.19999999999999</v>
      </c>
      <c r="P163" s="32">
        <f t="shared" si="38"/>
        <v>11.585585585585585</v>
      </c>
      <c r="Q163" s="75">
        <v>-69306.947</v>
      </c>
      <c r="R163" s="33">
        <v>917602.06700000004</v>
      </c>
      <c r="S163" s="75">
        <v>314346.27600000001</v>
      </c>
      <c r="T163" s="33">
        <v>185254.74</v>
      </c>
      <c r="U163" s="75">
        <v>0</v>
      </c>
      <c r="V163" s="33">
        <v>1231948.3430000001</v>
      </c>
      <c r="W163" s="75">
        <v>1162641.3959999999</v>
      </c>
      <c r="X163" s="33">
        <f t="shared" si="33"/>
        <v>1627.8283094867809</v>
      </c>
      <c r="Y163" s="75">
        <f t="shared" si="34"/>
        <v>1520.0414556765163</v>
      </c>
      <c r="Z163" s="34">
        <f t="shared" si="35"/>
        <v>1427.0638678071541</v>
      </c>
    </row>
    <row r="164" spans="1:26">
      <c r="A164" s="40" t="s">
        <v>259</v>
      </c>
      <c r="B164" s="25" t="s">
        <v>192</v>
      </c>
      <c r="C164" s="44" t="s">
        <v>194</v>
      </c>
      <c r="D164" s="26">
        <v>662</v>
      </c>
      <c r="E164" s="40">
        <v>1</v>
      </c>
      <c r="F164" s="26">
        <v>1</v>
      </c>
      <c r="G164" s="40">
        <v>50.4</v>
      </c>
      <c r="H164" s="26">
        <v>4</v>
      </c>
      <c r="I164" s="40">
        <v>9.1</v>
      </c>
      <c r="J164" s="26">
        <v>63.5</v>
      </c>
      <c r="K164" s="40">
        <v>2</v>
      </c>
      <c r="L164" s="26">
        <v>65.5</v>
      </c>
      <c r="M164" s="60">
        <f t="shared" si="32"/>
        <v>0.96946564885496178</v>
      </c>
      <c r="N164" s="26">
        <v>35.200000000000003</v>
      </c>
      <c r="O164" s="40">
        <v>100.7</v>
      </c>
      <c r="P164" s="27">
        <f t="shared" si="38"/>
        <v>12.169117647058824</v>
      </c>
      <c r="Q164" s="74">
        <v>-41977.017</v>
      </c>
      <c r="R164" s="28">
        <v>769240.35</v>
      </c>
      <c r="S164" s="74">
        <v>349460.886</v>
      </c>
      <c r="T164" s="28">
        <v>155968.27799999999</v>
      </c>
      <c r="U164" s="74">
        <v>15455.072</v>
      </c>
      <c r="V164" s="28">
        <v>1118701.236</v>
      </c>
      <c r="W164" s="74">
        <v>1076724.219</v>
      </c>
      <c r="X164" s="28">
        <f t="shared" si="33"/>
        <v>1430.9333625377644</v>
      </c>
      <c r="Y164" s="74">
        <f t="shared" si="34"/>
        <v>1367.5239712990938</v>
      </c>
      <c r="Z164" s="29">
        <f t="shared" si="35"/>
        <v>1161.9944864048339</v>
      </c>
    </row>
    <row r="165" spans="1:26">
      <c r="A165" s="41" t="s">
        <v>259</v>
      </c>
      <c r="B165" s="31" t="s">
        <v>64</v>
      </c>
      <c r="C165" s="45" t="s">
        <v>66</v>
      </c>
      <c r="D165" s="23">
        <v>707</v>
      </c>
      <c r="E165" s="41">
        <v>0.9</v>
      </c>
      <c r="F165" s="23">
        <v>1</v>
      </c>
      <c r="G165" s="41">
        <v>55.1</v>
      </c>
      <c r="H165" s="23">
        <v>3.8</v>
      </c>
      <c r="I165" s="41">
        <v>6.2</v>
      </c>
      <c r="J165" s="23">
        <v>65.599999999999994</v>
      </c>
      <c r="K165" s="41">
        <v>1.5</v>
      </c>
      <c r="L165" s="23">
        <v>67.099999999999994</v>
      </c>
      <c r="M165" s="61">
        <f t="shared" si="32"/>
        <v>0.97764530551415796</v>
      </c>
      <c r="N165" s="23">
        <v>37.9</v>
      </c>
      <c r="O165" s="41">
        <v>105</v>
      </c>
      <c r="P165" s="32">
        <f t="shared" si="38"/>
        <v>12.00339558573854</v>
      </c>
      <c r="Q165" s="75">
        <v>-65259.748</v>
      </c>
      <c r="R165" s="33">
        <v>655982.69499999995</v>
      </c>
      <c r="S165" s="75">
        <v>344918.908</v>
      </c>
      <c r="T165" s="33">
        <v>210886.38</v>
      </c>
      <c r="U165" s="75">
        <v>0</v>
      </c>
      <c r="V165" s="33">
        <v>1000901.603</v>
      </c>
      <c r="W165" s="75">
        <v>935641.85499999998</v>
      </c>
      <c r="X165" s="33">
        <f t="shared" si="33"/>
        <v>1117.4189858557284</v>
      </c>
      <c r="Y165" s="75">
        <f t="shared" si="34"/>
        <v>1025.1138260254597</v>
      </c>
      <c r="Z165" s="34">
        <f t="shared" si="35"/>
        <v>927.83973833097593</v>
      </c>
    </row>
    <row r="166" spans="1:26">
      <c r="A166" s="40" t="s">
        <v>259</v>
      </c>
      <c r="B166" s="25" t="s">
        <v>55</v>
      </c>
      <c r="C166" s="44" t="s">
        <v>63</v>
      </c>
      <c r="D166" s="26">
        <v>711</v>
      </c>
      <c r="E166" s="40">
        <v>1</v>
      </c>
      <c r="F166" s="26">
        <v>2</v>
      </c>
      <c r="G166" s="40">
        <v>52.7</v>
      </c>
      <c r="H166" s="26">
        <v>6</v>
      </c>
      <c r="I166" s="40">
        <v>5.8</v>
      </c>
      <c r="J166" s="26">
        <v>58.2</v>
      </c>
      <c r="K166" s="40">
        <v>9.3000000000000007</v>
      </c>
      <c r="L166" s="26">
        <v>67.5</v>
      </c>
      <c r="M166" s="60">
        <f t="shared" si="32"/>
        <v>0.86222222222222222</v>
      </c>
      <c r="N166" s="26">
        <v>21.1</v>
      </c>
      <c r="O166" s="40">
        <v>88.6</v>
      </c>
      <c r="P166" s="27">
        <f t="shared" si="38"/>
        <v>12.11243611584327</v>
      </c>
      <c r="Q166" s="74">
        <v>-38512.498</v>
      </c>
      <c r="R166" s="28">
        <v>708635.23699999996</v>
      </c>
      <c r="S166" s="74">
        <v>370988.59599999996</v>
      </c>
      <c r="T166" s="28">
        <v>246968.78400000001</v>
      </c>
      <c r="U166" s="74">
        <v>0</v>
      </c>
      <c r="V166" s="28">
        <v>1079623.8330000001</v>
      </c>
      <c r="W166" s="74">
        <v>1041111.335</v>
      </c>
      <c r="X166" s="28">
        <f t="shared" si="33"/>
        <v>1171.104147679325</v>
      </c>
      <c r="Y166" s="74">
        <f t="shared" si="34"/>
        <v>1116.9374838255976</v>
      </c>
      <c r="Z166" s="29">
        <f t="shared" si="35"/>
        <v>996.67403234880442</v>
      </c>
    </row>
    <row r="167" spans="1:26">
      <c r="A167" s="41" t="s">
        <v>259</v>
      </c>
      <c r="B167" s="31" t="s">
        <v>55</v>
      </c>
      <c r="C167" s="45" t="s">
        <v>57</v>
      </c>
      <c r="D167" s="23">
        <v>818</v>
      </c>
      <c r="E167" s="41">
        <v>1</v>
      </c>
      <c r="F167" s="23">
        <v>1</v>
      </c>
      <c r="G167" s="41">
        <v>59.4</v>
      </c>
      <c r="H167" s="23">
        <v>7</v>
      </c>
      <c r="I167" s="41">
        <v>6</v>
      </c>
      <c r="J167" s="23">
        <v>57.7</v>
      </c>
      <c r="K167" s="41">
        <v>16.7</v>
      </c>
      <c r="L167" s="23">
        <v>74.400000000000006</v>
      </c>
      <c r="M167" s="61">
        <f t="shared" si="32"/>
        <v>0.77553763440860213</v>
      </c>
      <c r="N167" s="23">
        <v>33.299999999999997</v>
      </c>
      <c r="O167" s="41">
        <v>107.7</v>
      </c>
      <c r="P167" s="32">
        <f t="shared" si="38"/>
        <v>12.319277108433734</v>
      </c>
      <c r="Q167" s="75">
        <v>-32938.786999999997</v>
      </c>
      <c r="R167" s="33">
        <v>848886.22199999995</v>
      </c>
      <c r="S167" s="75">
        <v>302397.36200000002</v>
      </c>
      <c r="T167" s="33">
        <v>192073.94399999999</v>
      </c>
      <c r="U167" s="75">
        <v>0</v>
      </c>
      <c r="V167" s="33">
        <v>1151283.584</v>
      </c>
      <c r="W167" s="75">
        <v>1118344.797</v>
      </c>
      <c r="X167" s="33">
        <f t="shared" si="33"/>
        <v>1172.6279217603912</v>
      </c>
      <c r="Y167" s="75">
        <f t="shared" si="34"/>
        <v>1132.3604559902201</v>
      </c>
      <c r="Z167" s="34">
        <f t="shared" si="35"/>
        <v>1037.7582176039118</v>
      </c>
    </row>
    <row r="168" spans="1:26">
      <c r="A168" s="40" t="s">
        <v>259</v>
      </c>
      <c r="B168" s="25" t="s">
        <v>64</v>
      </c>
      <c r="C168" s="44" t="s">
        <v>67</v>
      </c>
      <c r="D168" s="26">
        <v>859</v>
      </c>
      <c r="E168" s="40">
        <v>2</v>
      </c>
      <c r="F168" s="26">
        <v>0</v>
      </c>
      <c r="G168" s="40">
        <v>63.7</v>
      </c>
      <c r="H168" s="26">
        <v>5.8</v>
      </c>
      <c r="I168" s="40">
        <v>6.9</v>
      </c>
      <c r="J168" s="26">
        <v>72.2</v>
      </c>
      <c r="K168" s="40">
        <v>6.3</v>
      </c>
      <c r="L168" s="26">
        <v>78.5</v>
      </c>
      <c r="M168" s="60">
        <f t="shared" ref="M168:M171" si="39">+J168/L168</f>
        <v>0.91974522292993632</v>
      </c>
      <c r="N168" s="26">
        <v>40.1</v>
      </c>
      <c r="O168" s="40">
        <v>118.6</v>
      </c>
      <c r="P168" s="27">
        <f t="shared" si="38"/>
        <v>12.359712230215827</v>
      </c>
      <c r="Q168" s="74">
        <v>-101004.32</v>
      </c>
      <c r="R168" s="28">
        <v>846447.674</v>
      </c>
      <c r="S168" s="74">
        <v>357357.36700000003</v>
      </c>
      <c r="T168" s="28">
        <v>157850.95199999999</v>
      </c>
      <c r="U168" s="74">
        <v>0</v>
      </c>
      <c r="V168" s="28">
        <v>1203805.041</v>
      </c>
      <c r="W168" s="74">
        <v>1102800.7209999999</v>
      </c>
      <c r="X168" s="28">
        <f t="shared" si="33"/>
        <v>1217.6415471478463</v>
      </c>
      <c r="Y168" s="74">
        <f t="shared" si="34"/>
        <v>1100.0579383003492</v>
      </c>
      <c r="Z168" s="29">
        <f t="shared" si="35"/>
        <v>985.38728055878926</v>
      </c>
    </row>
    <row r="169" spans="1:26">
      <c r="A169" s="41" t="s">
        <v>259</v>
      </c>
      <c r="B169" s="31" t="s">
        <v>36</v>
      </c>
      <c r="C169" s="45" t="s">
        <v>38</v>
      </c>
      <c r="D169" s="23">
        <v>903</v>
      </c>
      <c r="E169" s="41">
        <v>1</v>
      </c>
      <c r="F169" s="23">
        <v>2</v>
      </c>
      <c r="G169" s="41">
        <v>64.900000000000006</v>
      </c>
      <c r="H169" s="23">
        <v>4</v>
      </c>
      <c r="I169" s="41">
        <v>9.9</v>
      </c>
      <c r="J169" s="23">
        <v>81.599999999999994</v>
      </c>
      <c r="K169" s="41">
        <v>0</v>
      </c>
      <c r="L169" s="23">
        <v>81.8</v>
      </c>
      <c r="M169" s="61">
        <f t="shared" si="39"/>
        <v>0.99755501222493881</v>
      </c>
      <c r="N169" s="23">
        <v>43.2</v>
      </c>
      <c r="O169" s="41">
        <v>124.8</v>
      </c>
      <c r="P169" s="32">
        <f t="shared" si="38"/>
        <v>13.105950653120463</v>
      </c>
      <c r="Q169" s="75">
        <v>-95250.944000000003</v>
      </c>
      <c r="R169" s="33">
        <v>941892.83400000003</v>
      </c>
      <c r="S169" s="75">
        <v>443361.62199999997</v>
      </c>
      <c r="T169" s="33">
        <v>307350.24</v>
      </c>
      <c r="U169" s="75">
        <v>0</v>
      </c>
      <c r="V169" s="33">
        <v>1385254.456</v>
      </c>
      <c r="W169" s="75">
        <v>1290003.5120000001</v>
      </c>
      <c r="X169" s="33">
        <f t="shared" si="33"/>
        <v>1193.692376522702</v>
      </c>
      <c r="Y169" s="75">
        <f t="shared" si="34"/>
        <v>1088.2096035437432</v>
      </c>
      <c r="Z169" s="34">
        <f t="shared" si="35"/>
        <v>1043.0706910299004</v>
      </c>
    </row>
    <row r="170" spans="1:26" s="13" customFormat="1">
      <c r="A170" s="16" t="s">
        <v>259</v>
      </c>
      <c r="B170" s="82" t="s">
        <v>267</v>
      </c>
      <c r="C170" s="47"/>
      <c r="D170" s="83">
        <f>SUM(D138:D169)</f>
        <v>19202</v>
      </c>
      <c r="E170" s="18">
        <f>SUM(E138:E169)</f>
        <v>33.599999999999994</v>
      </c>
      <c r="F170" s="84">
        <f t="shared" ref="F170:P170" si="40">SUM(F138:F169)</f>
        <v>39</v>
      </c>
      <c r="G170" s="18">
        <f t="shared" si="40"/>
        <v>1434.4000000000003</v>
      </c>
      <c r="H170" s="84">
        <f t="shared" si="40"/>
        <v>108.65</v>
      </c>
      <c r="I170" s="18">
        <f t="shared" si="40"/>
        <v>201.89999999999998</v>
      </c>
      <c r="J170" s="84">
        <f t="shared" si="40"/>
        <v>1683.9999999999998</v>
      </c>
      <c r="K170" s="18">
        <f t="shared" si="40"/>
        <v>129.69999999999999</v>
      </c>
      <c r="L170" s="84">
        <f t="shared" si="40"/>
        <v>1813.9999999999998</v>
      </c>
      <c r="M170" s="65">
        <f t="shared" si="39"/>
        <v>0.92833517089305406</v>
      </c>
      <c r="N170" s="84">
        <f t="shared" si="40"/>
        <v>819.9</v>
      </c>
      <c r="O170" s="18">
        <f t="shared" si="40"/>
        <v>2638.8999999999996</v>
      </c>
      <c r="P170" s="84">
        <f t="shared" si="40"/>
        <v>401.89047048431593</v>
      </c>
      <c r="Q170" s="20">
        <f>SUM(Q138:Q169)</f>
        <v>-1563808.5799999996</v>
      </c>
      <c r="R170" s="83">
        <f t="shared" ref="R170:W170" si="41">SUM(R138:R169)</f>
        <v>20865036.419</v>
      </c>
      <c r="S170" s="20">
        <f t="shared" si="41"/>
        <v>9578060.0160000008</v>
      </c>
      <c r="T170" s="83">
        <f t="shared" si="41"/>
        <v>5837727.0899999989</v>
      </c>
      <c r="U170" s="20">
        <f t="shared" si="41"/>
        <v>17415.037</v>
      </c>
      <c r="V170" s="83">
        <f t="shared" si="41"/>
        <v>30443096.435000002</v>
      </c>
      <c r="W170" s="20">
        <f t="shared" si="41"/>
        <v>28879287.855000004</v>
      </c>
      <c r="X170" s="83">
        <f t="shared" si="33"/>
        <v>1280.489235912926</v>
      </c>
      <c r="Y170" s="20">
        <f t="shared" si="34"/>
        <v>1199.0493556921158</v>
      </c>
      <c r="Z170" s="85">
        <f t="shared" si="35"/>
        <v>1086.6074585459849</v>
      </c>
    </row>
    <row r="171" spans="1:26" s="13" customFormat="1">
      <c r="A171" s="86"/>
      <c r="B171" s="87" t="s">
        <v>268</v>
      </c>
      <c r="C171" s="88" t="s">
        <v>220</v>
      </c>
      <c r="D171" s="89">
        <v>43990</v>
      </c>
      <c r="E171" s="90">
        <v>154</v>
      </c>
      <c r="F171" s="87">
        <v>132.89999999999998</v>
      </c>
      <c r="G171" s="91">
        <v>3599.1999999999985</v>
      </c>
      <c r="H171" s="92">
        <v>278.40000000000009</v>
      </c>
      <c r="I171" s="91">
        <v>417.7000000000001</v>
      </c>
      <c r="J171" s="92">
        <v>4232.4999999999982</v>
      </c>
      <c r="K171" s="91">
        <v>348.2</v>
      </c>
      <c r="L171" s="92">
        <v>4581.3999999999969</v>
      </c>
      <c r="M171" s="93">
        <f t="shared" si="39"/>
        <v>0.92384423975204111</v>
      </c>
      <c r="N171" s="92">
        <v>2258.099999999999</v>
      </c>
      <c r="O171" s="91">
        <v>6838.8</v>
      </c>
      <c r="P171" s="94">
        <f t="shared" ref="P171" si="42">+D171/(G171+H171)</f>
        <v>11.344646172890451</v>
      </c>
      <c r="Q171" s="95">
        <v>-4090928.5360000003</v>
      </c>
      <c r="R171" s="89">
        <v>53517887.434599981</v>
      </c>
      <c r="S171" s="95">
        <v>25175567.629000004</v>
      </c>
      <c r="T171" s="89">
        <v>14903711.150000002</v>
      </c>
      <c r="U171" s="95">
        <v>935752.66099999985</v>
      </c>
      <c r="V171" s="89">
        <v>78850691.676600009</v>
      </c>
      <c r="W171" s="95">
        <v>74759763.140599951</v>
      </c>
      <c r="X171" s="89">
        <f t="shared" ref="X171" si="43">+(V171-(T171+U171))/D171</f>
        <v>1432.398905787679</v>
      </c>
      <c r="Y171" s="95">
        <f t="shared" ref="Y171" si="44">+(W171-(U171+T171))/D171</f>
        <v>1339.4021216094554</v>
      </c>
      <c r="Z171" s="96">
        <f t="shared" ref="Z171" si="45">+R171/D171</f>
        <v>1216.5921217231185</v>
      </c>
    </row>
    <row r="172" spans="1:26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</sheetData>
  <sheetProtection sort="0" autoFilter="0" pivotTables="0"/>
  <autoFilter ref="A7:C171" xr:uid="{D532F4A1-89C0-4ACD-B9BE-09201B0DC977}"/>
  <pageMargins left="0.7" right="0.7" top="0.75" bottom="0.75" header="0.3" footer="0.3"/>
  <pageSetup paperSize="306" orientation="portrait" r:id="rId1"/>
  <ignoredErrors>
    <ignoredError sqref="M19:P36 M58:P58 M80:P80 M95:P95 N118:P118 M137:P137 M170:P17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AF361-BEB9-49C3-8B17-637065A043F0}">
  <dimension ref="A1:F160"/>
  <sheetViews>
    <sheetView tabSelected="1" workbookViewId="0">
      <selection activeCell="H16" sqref="H16"/>
    </sheetView>
  </sheetViews>
  <sheetFormatPr defaultRowHeight="15"/>
  <cols>
    <col min="1" max="1" width="47.5703125" bestFit="1" customWidth="1"/>
    <col min="2" max="2" width="15.7109375" customWidth="1"/>
    <col min="3" max="3" width="16.140625" customWidth="1"/>
    <col min="4" max="4" width="22.5703125" customWidth="1"/>
    <col min="5" max="5" width="23.5703125" customWidth="1"/>
    <col min="6" max="6" width="15" customWidth="1"/>
  </cols>
  <sheetData>
    <row r="1" spans="1:6">
      <c r="A1" s="121" t="s">
        <v>221</v>
      </c>
      <c r="B1" t="s">
        <v>272</v>
      </c>
    </row>
    <row r="2" spans="1:6">
      <c r="A2" s="121" t="s">
        <v>222</v>
      </c>
      <c r="B2" t="s">
        <v>272</v>
      </c>
    </row>
    <row r="4" spans="1:6" s="136" customFormat="1" ht="60">
      <c r="A4" s="135" t="s">
        <v>0</v>
      </c>
      <c r="B4" s="136" t="s">
        <v>273</v>
      </c>
      <c r="C4" s="136" t="s">
        <v>274</v>
      </c>
      <c r="D4" s="136" t="s">
        <v>275</v>
      </c>
      <c r="E4" s="136" t="s">
        <v>276</v>
      </c>
      <c r="F4" s="136" t="s">
        <v>277</v>
      </c>
    </row>
    <row r="5" spans="1:6">
      <c r="A5" s="1" t="s">
        <v>69</v>
      </c>
      <c r="B5">
        <v>516</v>
      </c>
      <c r="C5" s="4">
        <v>0.60878243512974051</v>
      </c>
      <c r="D5" s="3">
        <v>1089.7999282945734</v>
      </c>
      <c r="E5" s="3">
        <v>1073.5523817829458</v>
      </c>
      <c r="F5" s="3">
        <v>930.18941666666672</v>
      </c>
    </row>
    <row r="6" spans="1:6">
      <c r="A6" s="1" t="s">
        <v>37</v>
      </c>
      <c r="B6">
        <v>643</v>
      </c>
      <c r="C6" s="4">
        <v>0.89164490861618806</v>
      </c>
      <c r="D6" s="3">
        <v>1627.8283094867809</v>
      </c>
      <c r="E6" s="3">
        <v>1520.0414556765163</v>
      </c>
      <c r="F6" s="3">
        <v>1427.0638678071541</v>
      </c>
    </row>
    <row r="7" spans="1:6">
      <c r="A7" s="1" t="s">
        <v>49</v>
      </c>
      <c r="B7">
        <v>410</v>
      </c>
      <c r="C7" s="4">
        <v>0.97862232779097391</v>
      </c>
      <c r="D7" s="3">
        <v>1435.5247414634148</v>
      </c>
      <c r="E7" s="3">
        <v>1411.6676073170734</v>
      </c>
      <c r="F7" s="3">
        <v>1261.7314609756097</v>
      </c>
    </row>
    <row r="8" spans="1:6">
      <c r="A8" s="1" t="s">
        <v>50</v>
      </c>
      <c r="B8">
        <v>89</v>
      </c>
      <c r="C8" s="4">
        <v>0.84070796460176989</v>
      </c>
      <c r="D8" s="3">
        <v>0</v>
      </c>
      <c r="E8" s="3">
        <v>0</v>
      </c>
      <c r="F8" s="3">
        <v>0</v>
      </c>
    </row>
    <row r="9" spans="1:6">
      <c r="A9" s="1" t="s">
        <v>2</v>
      </c>
      <c r="B9">
        <v>640</v>
      </c>
      <c r="C9" s="4">
        <v>0.92362344582593259</v>
      </c>
      <c r="D9" s="3">
        <v>1163.24786875</v>
      </c>
      <c r="E9" s="3">
        <v>1076.0593703125001</v>
      </c>
      <c r="F9" s="3">
        <v>1000.3816640625</v>
      </c>
    </row>
    <row r="10" spans="1:6">
      <c r="A10" s="1" t="s">
        <v>150</v>
      </c>
      <c r="B10">
        <v>21</v>
      </c>
      <c r="C10" s="4">
        <v>1</v>
      </c>
      <c r="D10" s="3">
        <v>1926.5116666666665</v>
      </c>
      <c r="E10" s="3">
        <v>1700.2259523809521</v>
      </c>
      <c r="F10" s="3">
        <v>1709.7619047619048</v>
      </c>
    </row>
    <row r="11" spans="1:6">
      <c r="A11" s="1" t="s">
        <v>122</v>
      </c>
      <c r="B11">
        <v>342</v>
      </c>
      <c r="C11" s="4">
        <v>1</v>
      </c>
      <c r="D11" s="3">
        <v>1772.3115789473686</v>
      </c>
      <c r="E11" s="3">
        <v>1616.1800116959064</v>
      </c>
      <c r="F11" s="3">
        <v>1462.578918128655</v>
      </c>
    </row>
    <row r="12" spans="1:6">
      <c r="A12" s="1" t="s">
        <v>3</v>
      </c>
      <c r="B12">
        <v>189</v>
      </c>
      <c r="C12" s="4">
        <v>0.86772486772486768</v>
      </c>
      <c r="D12" s="3">
        <v>1511.1674126984128</v>
      </c>
      <c r="E12" s="3">
        <v>1413.632111111111</v>
      </c>
      <c r="F12" s="3">
        <v>1312.38382010582</v>
      </c>
    </row>
    <row r="13" spans="1:6">
      <c r="A13" s="1" t="s">
        <v>56</v>
      </c>
      <c r="B13">
        <v>504</v>
      </c>
      <c r="C13" s="4">
        <v>0.94758909853249473</v>
      </c>
      <c r="D13" s="3">
        <v>1640.9980039682539</v>
      </c>
      <c r="E13" s="3">
        <v>1560.9631587301587</v>
      </c>
      <c r="F13" s="3">
        <v>1030.7832003968254</v>
      </c>
    </row>
    <row r="14" spans="1:6">
      <c r="A14" s="1" t="s">
        <v>100</v>
      </c>
      <c r="B14">
        <v>87</v>
      </c>
      <c r="C14" s="4">
        <v>0.8257575757575758</v>
      </c>
      <c r="D14" s="3">
        <v>1934.062195402299</v>
      </c>
      <c r="E14" s="3">
        <v>1813.6821609195401</v>
      </c>
      <c r="F14" s="3">
        <v>1675.1279885057472</v>
      </c>
    </row>
    <row r="15" spans="1:6">
      <c r="A15" s="1" t="s">
        <v>4</v>
      </c>
      <c r="B15">
        <v>413</v>
      </c>
      <c r="C15" s="4">
        <v>0.98113207547169823</v>
      </c>
      <c r="D15" s="3">
        <v>1373.392123486683</v>
      </c>
      <c r="E15" s="3">
        <v>1297.6446004842614</v>
      </c>
      <c r="F15" s="3">
        <v>1193.6070581113802</v>
      </c>
    </row>
    <row r="16" spans="1:6">
      <c r="A16" s="1" t="s">
        <v>193</v>
      </c>
      <c r="B16">
        <v>127</v>
      </c>
      <c r="C16" s="4">
        <v>0.93832599118942739</v>
      </c>
      <c r="D16" s="3">
        <v>2839.7236220472441</v>
      </c>
      <c r="E16" s="3">
        <v>2765.2130314960627</v>
      </c>
      <c r="F16" s="3">
        <v>2272.1465118110236</v>
      </c>
    </row>
    <row r="17" spans="1:6">
      <c r="A17" s="1" t="s">
        <v>111</v>
      </c>
      <c r="B17">
        <v>35</v>
      </c>
      <c r="C17" s="4">
        <v>0.53846153846153855</v>
      </c>
      <c r="D17" s="3">
        <v>2050.100542857143</v>
      </c>
      <c r="E17" s="3">
        <v>2048.6719714285714</v>
      </c>
      <c r="F17" s="3">
        <v>1815.4348571428573</v>
      </c>
    </row>
    <row r="18" spans="1:6">
      <c r="A18" s="1" t="s">
        <v>216</v>
      </c>
      <c r="B18">
        <v>51</v>
      </c>
      <c r="C18" s="4">
        <v>0.92207792207792205</v>
      </c>
      <c r="D18" s="3">
        <v>2379.6998235294122</v>
      </c>
      <c r="E18" s="3">
        <v>2284.4602941176472</v>
      </c>
      <c r="F18" s="3">
        <v>1615.4143137254903</v>
      </c>
    </row>
    <row r="19" spans="1:6">
      <c r="A19" s="1" t="s">
        <v>217</v>
      </c>
      <c r="B19">
        <v>81</v>
      </c>
      <c r="C19" s="4">
        <v>1</v>
      </c>
      <c r="D19" s="3">
        <v>2188.0094691358022</v>
      </c>
      <c r="E19" s="3">
        <v>2079.1647037037037</v>
      </c>
      <c r="F19" s="3">
        <v>1625.1005308641977</v>
      </c>
    </row>
    <row r="20" spans="1:6">
      <c r="A20" s="1" t="s">
        <v>144</v>
      </c>
      <c r="B20">
        <v>281</v>
      </c>
      <c r="C20" s="4">
        <v>1</v>
      </c>
      <c r="D20" s="3">
        <v>1455.1947793594306</v>
      </c>
      <c r="E20" s="3">
        <v>1425.7507473309606</v>
      </c>
      <c r="F20" s="3">
        <v>1310.3158540925267</v>
      </c>
    </row>
    <row r="21" spans="1:6">
      <c r="A21" s="1" t="s">
        <v>5</v>
      </c>
      <c r="B21">
        <v>378</v>
      </c>
      <c r="C21" s="4">
        <v>1</v>
      </c>
      <c r="D21" s="3">
        <v>1215.7929391534392</v>
      </c>
      <c r="E21" s="3">
        <v>1116.167425925926</v>
      </c>
      <c r="F21" s="3">
        <v>1051.1696190476191</v>
      </c>
    </row>
    <row r="22" spans="1:6">
      <c r="A22" s="1" t="s">
        <v>6</v>
      </c>
      <c r="B22">
        <v>386</v>
      </c>
      <c r="C22" s="4">
        <v>0.82312925170068019</v>
      </c>
      <c r="D22" s="3">
        <v>1582.1240595854922</v>
      </c>
      <c r="E22" s="3">
        <v>1476.7591865284974</v>
      </c>
      <c r="F22" s="3">
        <v>1314.1862772020725</v>
      </c>
    </row>
    <row r="23" spans="1:6">
      <c r="A23" s="1" t="s">
        <v>84</v>
      </c>
      <c r="B23">
        <v>449</v>
      </c>
      <c r="C23" s="4">
        <v>0.97658079625292737</v>
      </c>
      <c r="D23" s="3">
        <v>1392.8913608017817</v>
      </c>
      <c r="E23" s="3">
        <v>1299.3719420935411</v>
      </c>
      <c r="F23" s="3">
        <v>1233.4059977728284</v>
      </c>
    </row>
    <row r="24" spans="1:6">
      <c r="A24" s="1" t="s">
        <v>134</v>
      </c>
      <c r="B24">
        <v>509</v>
      </c>
      <c r="C24" s="4">
        <v>1</v>
      </c>
      <c r="D24" s="3">
        <v>1142.9449980353634</v>
      </c>
      <c r="E24" s="3">
        <v>1039.0594754420431</v>
      </c>
      <c r="F24" s="3">
        <v>1007.8745422396856</v>
      </c>
    </row>
    <row r="25" spans="1:6">
      <c r="A25" s="1" t="s">
        <v>184</v>
      </c>
      <c r="B25">
        <v>42</v>
      </c>
      <c r="C25" s="4">
        <v>0.88461538461538469</v>
      </c>
      <c r="D25" s="3">
        <v>2480.9607619047615</v>
      </c>
      <c r="E25" s="3">
        <v>2409.6717857142858</v>
      </c>
      <c r="F25" s="3">
        <v>2119.5437619047621</v>
      </c>
    </row>
    <row r="26" spans="1:6">
      <c r="A26" s="1" t="s">
        <v>7</v>
      </c>
      <c r="B26">
        <v>236</v>
      </c>
      <c r="C26" s="4">
        <v>0.90987124463519309</v>
      </c>
      <c r="D26" s="3">
        <v>1571.1396016949152</v>
      </c>
      <c r="E26" s="3">
        <v>1516.3808983050847</v>
      </c>
      <c r="F26" s="3">
        <v>1338.6072669491525</v>
      </c>
    </row>
    <row r="27" spans="1:6">
      <c r="A27" s="1" t="s">
        <v>151</v>
      </c>
      <c r="B27">
        <v>215</v>
      </c>
      <c r="C27" s="4">
        <v>0.94656488549618323</v>
      </c>
      <c r="D27" s="3">
        <v>1717.0944651162793</v>
      </c>
      <c r="E27" s="3">
        <v>1586.7290325581394</v>
      </c>
      <c r="F27" s="3">
        <v>1462.109246511628</v>
      </c>
    </row>
    <row r="28" spans="1:6">
      <c r="A28" s="1" t="s">
        <v>185</v>
      </c>
      <c r="B28">
        <v>101</v>
      </c>
      <c r="C28" s="4">
        <v>0.95588235294117652</v>
      </c>
      <c r="D28" s="3">
        <v>1745.5914752475248</v>
      </c>
      <c r="E28" s="3">
        <v>1693.7488613861385</v>
      </c>
      <c r="F28" s="3">
        <v>1614.7821782178219</v>
      </c>
    </row>
    <row r="29" spans="1:6">
      <c r="A29" s="1" t="s">
        <v>8</v>
      </c>
      <c r="B29">
        <v>350</v>
      </c>
      <c r="C29" s="4">
        <v>0.92230576441102752</v>
      </c>
      <c r="D29" s="3">
        <v>1737.6580028571427</v>
      </c>
      <c r="E29" s="3">
        <v>1585.4116000000001</v>
      </c>
      <c r="F29" s="3">
        <v>1538.1611514285717</v>
      </c>
    </row>
    <row r="30" spans="1:6">
      <c r="A30" s="1" t="s">
        <v>116</v>
      </c>
      <c r="B30">
        <v>2</v>
      </c>
      <c r="C30" s="4">
        <v>0.5</v>
      </c>
      <c r="D30" s="3">
        <v>16354.5</v>
      </c>
      <c r="E30" s="3">
        <v>16238.5</v>
      </c>
      <c r="F30" s="3">
        <v>12001.5</v>
      </c>
    </row>
    <row r="31" spans="1:6">
      <c r="A31" s="1" t="s">
        <v>51</v>
      </c>
      <c r="B31">
        <v>499</v>
      </c>
      <c r="C31" s="4">
        <v>0.97757847533632292</v>
      </c>
      <c r="D31" s="3">
        <v>1161.6355991983969</v>
      </c>
      <c r="E31" s="3">
        <v>1148.8205991983968</v>
      </c>
      <c r="F31" s="3">
        <v>1008.3823567134268</v>
      </c>
    </row>
    <row r="32" spans="1:6">
      <c r="A32" s="1" t="s">
        <v>219</v>
      </c>
      <c r="B32">
        <v>107</v>
      </c>
      <c r="C32" s="4">
        <v>0.61151079136690645</v>
      </c>
      <c r="D32" s="3">
        <v>2034.9266915887849</v>
      </c>
      <c r="E32" s="3">
        <v>1785.6940186915886</v>
      </c>
      <c r="F32" s="3">
        <v>1780.931121495327</v>
      </c>
    </row>
    <row r="33" spans="1:6">
      <c r="A33" s="1" t="s">
        <v>206</v>
      </c>
      <c r="B33">
        <v>99</v>
      </c>
      <c r="C33" s="4">
        <v>1</v>
      </c>
      <c r="D33" s="3">
        <v>2309.4981313131311</v>
      </c>
      <c r="E33" s="3">
        <v>1770.9711919191918</v>
      </c>
      <c r="F33" s="3">
        <v>1830.2232424242425</v>
      </c>
    </row>
    <row r="34" spans="1:6">
      <c r="A34" s="1" t="s">
        <v>9</v>
      </c>
      <c r="B34">
        <v>501</v>
      </c>
      <c r="C34" s="4">
        <v>0.90583804143126179</v>
      </c>
      <c r="D34" s="3">
        <v>1390.3595708582834</v>
      </c>
      <c r="E34" s="3">
        <v>1317.5434510978043</v>
      </c>
      <c r="F34" s="3">
        <v>1230.124023952096</v>
      </c>
    </row>
    <row r="35" spans="1:6">
      <c r="A35" s="1" t="s">
        <v>10</v>
      </c>
      <c r="B35">
        <v>373</v>
      </c>
      <c r="C35" s="4">
        <v>0.93577981651376141</v>
      </c>
      <c r="D35" s="3">
        <v>1137.0277265415548</v>
      </c>
      <c r="E35" s="3">
        <v>1056.7012225201072</v>
      </c>
      <c r="F35" s="3">
        <v>967.36386327077753</v>
      </c>
    </row>
    <row r="36" spans="1:6">
      <c r="A36" s="1" t="s">
        <v>52</v>
      </c>
      <c r="B36">
        <v>523</v>
      </c>
      <c r="C36" s="4">
        <v>1</v>
      </c>
      <c r="D36" s="3">
        <v>1157.2176692160613</v>
      </c>
      <c r="E36" s="3">
        <v>1132.7824091778202</v>
      </c>
      <c r="F36" s="3">
        <v>987.60942447418734</v>
      </c>
    </row>
    <row r="37" spans="1:6">
      <c r="A37" s="1" t="s">
        <v>80</v>
      </c>
      <c r="B37">
        <v>215</v>
      </c>
      <c r="C37" s="4">
        <v>0.92727272727272725</v>
      </c>
      <c r="D37" s="3">
        <v>1615.0743860465113</v>
      </c>
      <c r="E37" s="3">
        <v>1609.4258186046511</v>
      </c>
      <c r="F37" s="3">
        <v>1371.5737906976744</v>
      </c>
    </row>
    <row r="38" spans="1:6">
      <c r="A38" s="1" t="s">
        <v>135</v>
      </c>
      <c r="B38">
        <v>400</v>
      </c>
      <c r="C38" s="4">
        <v>1</v>
      </c>
      <c r="D38" s="3">
        <v>1219.65715</v>
      </c>
      <c r="E38" s="3">
        <v>1083.6540899999998</v>
      </c>
      <c r="F38" s="3">
        <v>1054.6127525000002</v>
      </c>
    </row>
    <row r="39" spans="1:6">
      <c r="A39" s="1" t="s">
        <v>136</v>
      </c>
      <c r="B39">
        <v>314</v>
      </c>
      <c r="C39" s="4">
        <v>0.96894409937888193</v>
      </c>
      <c r="D39" s="3">
        <v>1279.7808789808917</v>
      </c>
      <c r="E39" s="3">
        <v>1167.0863375796177</v>
      </c>
      <c r="F39" s="3">
        <v>1109.3782261146496</v>
      </c>
    </row>
    <row r="40" spans="1:6">
      <c r="A40" s="1" t="s">
        <v>11</v>
      </c>
      <c r="B40">
        <v>335</v>
      </c>
      <c r="C40" s="4">
        <v>1</v>
      </c>
      <c r="D40" s="3">
        <v>1247.3435044776118</v>
      </c>
      <c r="E40" s="3">
        <v>1152.3322985074626</v>
      </c>
      <c r="F40" s="3">
        <v>1079.5655671641791</v>
      </c>
    </row>
    <row r="41" spans="1:6">
      <c r="A41" s="1" t="s">
        <v>159</v>
      </c>
      <c r="B41">
        <v>47</v>
      </c>
      <c r="C41" s="4">
        <v>0.95</v>
      </c>
      <c r="D41" s="3">
        <v>2176.6705319148937</v>
      </c>
      <c r="E41" s="3">
        <v>2111.1740212765958</v>
      </c>
      <c r="F41" s="3">
        <v>1797.0646595744681</v>
      </c>
    </row>
    <row r="42" spans="1:6">
      <c r="A42" s="1" t="s">
        <v>85</v>
      </c>
      <c r="B42">
        <v>629</v>
      </c>
      <c r="C42" s="4">
        <v>0.98650927487352447</v>
      </c>
      <c r="D42" s="3">
        <v>1223.8809697933227</v>
      </c>
      <c r="E42" s="3">
        <v>1113.0271494435613</v>
      </c>
      <c r="F42" s="3">
        <v>1029.9977090620032</v>
      </c>
    </row>
    <row r="43" spans="1:6">
      <c r="A43" s="1" t="s">
        <v>102</v>
      </c>
      <c r="B43">
        <v>142</v>
      </c>
      <c r="C43" s="4">
        <v>0.97093023255813948</v>
      </c>
      <c r="D43" s="3">
        <v>1771.7730774647887</v>
      </c>
      <c r="E43" s="3">
        <v>1655.3290281690142</v>
      </c>
      <c r="F43" s="3">
        <v>1455.542323943662</v>
      </c>
    </row>
    <row r="44" spans="1:6">
      <c r="A44" s="1" t="s">
        <v>89</v>
      </c>
      <c r="B44">
        <v>186</v>
      </c>
      <c r="C44" s="4">
        <v>0.95932203389830506</v>
      </c>
      <c r="D44" s="3">
        <v>2381.1337365591398</v>
      </c>
      <c r="E44" s="3">
        <v>2337.8019193548389</v>
      </c>
      <c r="F44" s="3">
        <v>2159.5584784946236</v>
      </c>
    </row>
    <row r="45" spans="1:6">
      <c r="A45" s="1" t="s">
        <v>178</v>
      </c>
      <c r="B45">
        <v>5</v>
      </c>
      <c r="C45" s="4">
        <v>0.44444444444444448</v>
      </c>
      <c r="D45" s="3">
        <v>6188</v>
      </c>
      <c r="E45" s="3">
        <v>4938.2</v>
      </c>
      <c r="F45" s="3">
        <v>4313</v>
      </c>
    </row>
    <row r="46" spans="1:6">
      <c r="A46" s="1" t="s">
        <v>182</v>
      </c>
      <c r="B46">
        <v>66</v>
      </c>
      <c r="C46" s="4">
        <v>0.61165048543689315</v>
      </c>
      <c r="D46" s="3">
        <v>2111.5841212121213</v>
      </c>
      <c r="E46" s="3">
        <v>1998.680515151515</v>
      </c>
      <c r="F46" s="3">
        <v>1711.2309848484847</v>
      </c>
    </row>
    <row r="47" spans="1:6">
      <c r="A47" s="1" t="s">
        <v>170</v>
      </c>
      <c r="B47">
        <v>95</v>
      </c>
      <c r="C47" s="4">
        <v>0.8833333333333333</v>
      </c>
      <c r="D47" s="3">
        <v>1947.5607999999997</v>
      </c>
      <c r="E47" s="3">
        <v>1785.9855894736841</v>
      </c>
      <c r="F47" s="3">
        <v>1493.2553052631577</v>
      </c>
    </row>
    <row r="48" spans="1:6">
      <c r="A48" s="1" t="s">
        <v>148</v>
      </c>
      <c r="B48">
        <v>198</v>
      </c>
      <c r="C48" s="4">
        <v>0.96825396825396826</v>
      </c>
      <c r="D48" s="3">
        <v>1796.2613939393939</v>
      </c>
      <c r="E48" s="3">
        <v>1685.7831313131312</v>
      </c>
      <c r="F48" s="3">
        <v>1519.5686818181819</v>
      </c>
    </row>
    <row r="49" spans="1:6">
      <c r="A49" s="1" t="s">
        <v>76</v>
      </c>
      <c r="B49">
        <v>494</v>
      </c>
      <c r="C49" s="4">
        <v>0.87284482758620696</v>
      </c>
      <c r="D49" s="3">
        <v>1336.0094230769232</v>
      </c>
      <c r="E49" s="3">
        <v>1310.7946255060729</v>
      </c>
      <c r="F49" s="3">
        <v>1161.345894736842</v>
      </c>
    </row>
    <row r="50" spans="1:6">
      <c r="A50" s="1" t="s">
        <v>92</v>
      </c>
      <c r="B50">
        <v>86</v>
      </c>
      <c r="C50" s="4">
        <v>0.99173553719008267</v>
      </c>
      <c r="D50" s="3">
        <v>2128.3183372093026</v>
      </c>
      <c r="E50" s="3">
        <v>1945.103453488372</v>
      </c>
      <c r="F50" s="3">
        <v>1851.1508488372092</v>
      </c>
    </row>
    <row r="51" spans="1:6">
      <c r="A51" s="1" t="s">
        <v>188</v>
      </c>
      <c r="B51">
        <v>252</v>
      </c>
      <c r="C51" s="4">
        <v>0.72611464968152872</v>
      </c>
      <c r="D51" s="3">
        <v>1466.0255753968254</v>
      </c>
      <c r="E51" s="3">
        <v>1463.4549642857144</v>
      </c>
      <c r="F51" s="3">
        <v>1308.6652976190478</v>
      </c>
    </row>
    <row r="52" spans="1:6">
      <c r="A52" s="1" t="s">
        <v>126</v>
      </c>
      <c r="B52">
        <v>152</v>
      </c>
      <c r="C52" s="4">
        <v>1</v>
      </c>
      <c r="D52" s="3">
        <v>2002.4987039473685</v>
      </c>
      <c r="E52" s="3">
        <v>1829.6000065789474</v>
      </c>
      <c r="F52" s="3">
        <v>1524.8535592105263</v>
      </c>
    </row>
    <row r="53" spans="1:6">
      <c r="A53" s="1" t="s">
        <v>197</v>
      </c>
      <c r="B53">
        <v>54</v>
      </c>
      <c r="C53" s="4">
        <v>0.8651685393258427</v>
      </c>
      <c r="D53" s="3">
        <v>2403.5732037037037</v>
      </c>
      <c r="E53" s="3">
        <v>2217.6696851851852</v>
      </c>
      <c r="F53" s="3">
        <v>1929.6059444444445</v>
      </c>
    </row>
    <row r="54" spans="1:6">
      <c r="A54" s="1" t="s">
        <v>104</v>
      </c>
      <c r="B54">
        <v>18</v>
      </c>
      <c r="C54" s="4">
        <v>0.62857142857142867</v>
      </c>
      <c r="D54" s="3">
        <v>2609.3783888888888</v>
      </c>
      <c r="E54" s="3">
        <v>2601.6642777777779</v>
      </c>
      <c r="F54" s="3">
        <v>2116.6566666666668</v>
      </c>
    </row>
    <row r="55" spans="1:6">
      <c r="A55" s="1" t="s">
        <v>171</v>
      </c>
      <c r="B55">
        <v>179</v>
      </c>
      <c r="C55" s="4">
        <v>0.75362318840579712</v>
      </c>
      <c r="D55" s="3">
        <v>1442.608284916201</v>
      </c>
      <c r="E55" s="3">
        <v>1356.8666368715083</v>
      </c>
      <c r="F55" s="3">
        <v>1151.5495027932961</v>
      </c>
    </row>
    <row r="56" spans="1:6">
      <c r="A56" s="1" t="s">
        <v>47</v>
      </c>
      <c r="B56">
        <v>524</v>
      </c>
      <c r="C56" s="4">
        <v>0.9642857142857143</v>
      </c>
      <c r="D56" s="3">
        <v>1647.9541641221374</v>
      </c>
      <c r="E56" s="3">
        <v>1548.0667919847328</v>
      </c>
      <c r="F56" s="3">
        <v>1272.9357175572518</v>
      </c>
    </row>
    <row r="57" spans="1:6">
      <c r="A57" s="1" t="s">
        <v>98</v>
      </c>
      <c r="B57">
        <v>229</v>
      </c>
      <c r="C57" s="4">
        <v>0.93154761904761907</v>
      </c>
      <c r="D57" s="3">
        <v>2128.0343842794759</v>
      </c>
      <c r="E57" s="3">
        <v>2026.7570393013102</v>
      </c>
      <c r="F57" s="3">
        <v>1897.8234759825327</v>
      </c>
    </row>
    <row r="58" spans="1:6">
      <c r="A58" s="1" t="s">
        <v>191</v>
      </c>
      <c r="B58">
        <v>520</v>
      </c>
      <c r="C58" s="4">
        <v>0.96660808435852374</v>
      </c>
      <c r="D58" s="3">
        <v>1491.0284076923076</v>
      </c>
      <c r="E58" s="3">
        <v>1410.955796153846</v>
      </c>
      <c r="F58" s="3">
        <v>1327.0464326923077</v>
      </c>
    </row>
    <row r="59" spans="1:6">
      <c r="A59" s="1" t="s">
        <v>128</v>
      </c>
      <c r="B59">
        <v>126</v>
      </c>
      <c r="C59" s="4">
        <v>0.77976190476190466</v>
      </c>
      <c r="D59" s="3">
        <v>1568.5357698412697</v>
      </c>
      <c r="E59" s="3">
        <v>1463.6390873015873</v>
      </c>
      <c r="F59" s="3">
        <v>1357.4649841269841</v>
      </c>
    </row>
    <row r="60" spans="1:6">
      <c r="A60" s="1" t="s">
        <v>118</v>
      </c>
      <c r="B60">
        <v>7</v>
      </c>
      <c r="C60" s="4">
        <v>0.69230769230769229</v>
      </c>
      <c r="D60" s="3">
        <v>5668.7142857142853</v>
      </c>
      <c r="E60" s="3">
        <v>5667.1428571428569</v>
      </c>
      <c r="F60" s="3">
        <v>3832</v>
      </c>
    </row>
    <row r="61" spans="1:6">
      <c r="A61" s="1" t="s">
        <v>172</v>
      </c>
      <c r="B61">
        <v>141</v>
      </c>
      <c r="C61" s="4">
        <v>0.94270833333333348</v>
      </c>
      <c r="D61" s="3">
        <v>1793.5425460992906</v>
      </c>
      <c r="E61" s="3">
        <v>1729.5857234042551</v>
      </c>
      <c r="F61" s="3">
        <v>1522.5880496453901</v>
      </c>
    </row>
    <row r="62" spans="1:6">
      <c r="A62" s="1" t="s">
        <v>203</v>
      </c>
      <c r="B62">
        <v>130</v>
      </c>
      <c r="C62" s="4">
        <v>0.87058823529411766</v>
      </c>
      <c r="D62" s="3">
        <v>1803.2323923076924</v>
      </c>
      <c r="E62" s="3">
        <v>1708.7077692307691</v>
      </c>
      <c r="F62" s="3">
        <v>1405.5736384615384</v>
      </c>
    </row>
    <row r="63" spans="1:6">
      <c r="A63" s="1" t="s">
        <v>120</v>
      </c>
      <c r="B63">
        <v>52</v>
      </c>
      <c r="C63" s="4">
        <v>0.82352941176470584</v>
      </c>
      <c r="D63" s="3">
        <v>2838.6714423076924</v>
      </c>
      <c r="E63" s="3">
        <v>2664.9655961538465</v>
      </c>
      <c r="F63" s="3">
        <v>2442.0568846153847</v>
      </c>
    </row>
    <row r="64" spans="1:6">
      <c r="A64" s="1" t="s">
        <v>105</v>
      </c>
      <c r="B64">
        <v>355</v>
      </c>
      <c r="C64" s="4">
        <v>0.83333333333333326</v>
      </c>
      <c r="D64" s="3">
        <v>1445.6848338028167</v>
      </c>
      <c r="E64" s="3">
        <v>1347.4520309859156</v>
      </c>
      <c r="F64" s="3">
        <v>1222.1176169014084</v>
      </c>
    </row>
    <row r="65" spans="1:6">
      <c r="A65" s="1" t="s">
        <v>145</v>
      </c>
      <c r="B65">
        <v>13</v>
      </c>
      <c r="C65" s="4">
        <v>0.6333333333333333</v>
      </c>
      <c r="D65" s="3">
        <v>3623.0713076923075</v>
      </c>
      <c r="E65" s="3">
        <v>3445.9395384615386</v>
      </c>
      <c r="F65" s="3">
        <v>3193.5648461538462</v>
      </c>
    </row>
    <row r="66" spans="1:6">
      <c r="A66" s="1" t="s">
        <v>173</v>
      </c>
      <c r="B66">
        <v>18</v>
      </c>
      <c r="C66" s="4">
        <v>0.77777777777777779</v>
      </c>
      <c r="D66" s="3">
        <v>3460.0869444444447</v>
      </c>
      <c r="E66" s="3">
        <v>3234.5965555555554</v>
      </c>
      <c r="F66" s="3">
        <v>2679.7538888888889</v>
      </c>
    </row>
    <row r="67" spans="1:6">
      <c r="A67" s="1" t="s">
        <v>166</v>
      </c>
      <c r="B67">
        <v>68</v>
      </c>
      <c r="C67" s="4">
        <v>0.58119658119658124</v>
      </c>
      <c r="D67" s="3">
        <v>1942.9328823529413</v>
      </c>
      <c r="E67" s="3">
        <v>1470.2825735294118</v>
      </c>
      <c r="F67" s="3">
        <v>1735.192911764706</v>
      </c>
    </row>
    <row r="68" spans="1:6">
      <c r="A68" s="1" t="s">
        <v>123</v>
      </c>
      <c r="B68">
        <v>64</v>
      </c>
      <c r="C68" s="4">
        <v>1</v>
      </c>
      <c r="D68" s="3">
        <v>2975.9638749999999</v>
      </c>
      <c r="E68" s="3">
        <v>2728.7190312499997</v>
      </c>
      <c r="F68" s="3">
        <v>2482.5120781249998</v>
      </c>
    </row>
    <row r="69" spans="1:6">
      <c r="A69" s="1" t="s">
        <v>186</v>
      </c>
      <c r="B69">
        <v>349</v>
      </c>
      <c r="C69" s="4">
        <v>0.9185750636132316</v>
      </c>
      <c r="D69" s="3">
        <v>1380.9863925501434</v>
      </c>
      <c r="E69" s="3">
        <v>1327.5545988538684</v>
      </c>
      <c r="F69" s="3">
        <v>1236.0490515759313</v>
      </c>
    </row>
    <row r="70" spans="1:6">
      <c r="A70" s="1" t="s">
        <v>90</v>
      </c>
      <c r="B70">
        <v>279</v>
      </c>
      <c r="C70" s="4">
        <v>0.84423676012461057</v>
      </c>
      <c r="D70" s="3">
        <v>1342.5009641577062</v>
      </c>
      <c r="E70" s="3">
        <v>1309.3624086021507</v>
      </c>
      <c r="F70" s="3">
        <v>1181.2576774193549</v>
      </c>
    </row>
    <row r="71" spans="1:6">
      <c r="A71" s="1" t="s">
        <v>180</v>
      </c>
      <c r="B71">
        <v>16</v>
      </c>
      <c r="C71" s="4">
        <v>0.42499999999999999</v>
      </c>
      <c r="D71" s="3">
        <v>2774.2085625</v>
      </c>
      <c r="E71" s="3">
        <v>2649.6889999999999</v>
      </c>
      <c r="F71" s="3">
        <v>2336.9991249999998</v>
      </c>
    </row>
    <row r="72" spans="1:6">
      <c r="A72" s="1" t="s">
        <v>137</v>
      </c>
      <c r="B72">
        <v>4</v>
      </c>
      <c r="C72" s="4">
        <v>0.91304347826086962</v>
      </c>
      <c r="D72" s="3">
        <v>7185.8504999999996</v>
      </c>
      <c r="E72" s="3">
        <v>7183.3767500000004</v>
      </c>
      <c r="F72" s="3">
        <v>5776.40625</v>
      </c>
    </row>
    <row r="73" spans="1:6">
      <c r="A73" s="1" t="s">
        <v>189</v>
      </c>
      <c r="B73">
        <v>11</v>
      </c>
      <c r="C73" s="4">
        <v>0.97560975609756106</v>
      </c>
      <c r="D73" s="3">
        <v>3917.699818181818</v>
      </c>
      <c r="E73" s="3">
        <v>3890.1920909090909</v>
      </c>
      <c r="F73" s="3">
        <v>3463.9792727272725</v>
      </c>
    </row>
    <row r="74" spans="1:6">
      <c r="A74" s="1" t="s">
        <v>138</v>
      </c>
      <c r="B74">
        <v>11</v>
      </c>
      <c r="C74" s="4">
        <v>0.6</v>
      </c>
      <c r="D74" s="3">
        <v>3651.9599090909092</v>
      </c>
      <c r="E74" s="3">
        <v>3402.6473636363635</v>
      </c>
      <c r="F74" s="3">
        <v>3036.2909090909088</v>
      </c>
    </row>
    <row r="75" spans="1:6">
      <c r="A75" s="1" t="s">
        <v>208</v>
      </c>
      <c r="B75">
        <v>353</v>
      </c>
      <c r="C75" s="4">
        <v>0.98172323759791136</v>
      </c>
      <c r="D75" s="3">
        <v>1601.1915155807364</v>
      </c>
      <c r="E75" s="3">
        <v>1346.8616345609066</v>
      </c>
      <c r="F75" s="3">
        <v>1366.5975977337109</v>
      </c>
    </row>
    <row r="76" spans="1:6">
      <c r="A76" s="1" t="s">
        <v>78</v>
      </c>
      <c r="B76">
        <v>246</v>
      </c>
      <c r="C76" s="4">
        <v>0.63109756097560976</v>
      </c>
      <c r="D76" s="3">
        <v>1856.1248170731708</v>
      </c>
      <c r="E76" s="3">
        <v>1831.1966016260162</v>
      </c>
      <c r="F76" s="3">
        <v>1589.8053211382114</v>
      </c>
    </row>
    <row r="77" spans="1:6">
      <c r="A77" s="1" t="s">
        <v>94</v>
      </c>
      <c r="B77">
        <v>160</v>
      </c>
      <c r="C77" s="4">
        <v>0.95145631067961167</v>
      </c>
      <c r="D77" s="3">
        <v>1731.0326187500002</v>
      </c>
      <c r="E77" s="3">
        <v>1590.460775</v>
      </c>
      <c r="F77" s="3">
        <v>1493.3580875</v>
      </c>
    </row>
    <row r="78" spans="1:6">
      <c r="A78" s="1" t="s">
        <v>210</v>
      </c>
      <c r="B78">
        <v>225</v>
      </c>
      <c r="C78" s="4">
        <v>0.98148148148148151</v>
      </c>
      <c r="D78" s="3">
        <v>1772.9318666666668</v>
      </c>
      <c r="E78" s="3">
        <v>1664.8283911111112</v>
      </c>
      <c r="F78" s="3">
        <v>1445.2636222222222</v>
      </c>
    </row>
    <row r="79" spans="1:6">
      <c r="A79" s="1" t="s">
        <v>106</v>
      </c>
      <c r="B79">
        <v>39</v>
      </c>
      <c r="C79" s="4">
        <v>0.63492063492063489</v>
      </c>
      <c r="D79" s="3">
        <v>1771.7158461538463</v>
      </c>
      <c r="E79" s="3">
        <v>1761.5674102564105</v>
      </c>
      <c r="F79" s="3">
        <v>1541.7001794871794</v>
      </c>
    </row>
    <row r="80" spans="1:6">
      <c r="A80" s="1" t="s">
        <v>107</v>
      </c>
      <c r="B80">
        <v>27</v>
      </c>
      <c r="C80" s="4">
        <v>0.88235294117647067</v>
      </c>
      <c r="D80" s="3">
        <v>2633.263148148148</v>
      </c>
      <c r="E80" s="3">
        <v>2619.3372962962962</v>
      </c>
      <c r="F80" s="3">
        <v>2238.4225185185187</v>
      </c>
    </row>
    <row r="81" spans="1:6">
      <c r="A81" s="1" t="s">
        <v>12</v>
      </c>
      <c r="B81">
        <v>543</v>
      </c>
      <c r="C81" s="4">
        <v>0.99816176470588236</v>
      </c>
      <c r="D81" s="3">
        <v>1424.1831860036832</v>
      </c>
      <c r="E81" s="3">
        <v>1343.5201086556169</v>
      </c>
      <c r="F81" s="3">
        <v>1233.6673314917127</v>
      </c>
    </row>
    <row r="82" spans="1:6">
      <c r="A82" s="1" t="s">
        <v>70</v>
      </c>
      <c r="B82">
        <v>245</v>
      </c>
      <c r="C82" s="4">
        <v>0.72480620155038755</v>
      </c>
      <c r="D82" s="3">
        <v>1683.3003591836737</v>
      </c>
      <c r="E82" s="3">
        <v>1643.9545142857144</v>
      </c>
      <c r="F82" s="3">
        <v>1412.328081632653</v>
      </c>
    </row>
    <row r="83" spans="1:6">
      <c r="A83" s="1" t="s">
        <v>13</v>
      </c>
      <c r="B83">
        <v>548</v>
      </c>
      <c r="C83" s="4">
        <v>1</v>
      </c>
      <c r="D83" s="3">
        <v>1130.2185018248176</v>
      </c>
      <c r="E83" s="3">
        <v>1035.9241989051093</v>
      </c>
      <c r="F83" s="3">
        <v>958.11412591240867</v>
      </c>
    </row>
    <row r="84" spans="1:6">
      <c r="A84" s="1" t="s">
        <v>14</v>
      </c>
      <c r="B84">
        <v>153</v>
      </c>
      <c r="C84" s="4">
        <v>1</v>
      </c>
      <c r="D84" s="3">
        <v>1670.1924901960783</v>
      </c>
      <c r="E84" s="3">
        <v>1522.7915294117647</v>
      </c>
      <c r="F84" s="3">
        <v>1397.7963464052286</v>
      </c>
    </row>
    <row r="85" spans="1:6">
      <c r="A85" s="1" t="s">
        <v>15</v>
      </c>
      <c r="B85">
        <v>450</v>
      </c>
      <c r="C85" s="4">
        <v>1</v>
      </c>
      <c r="D85" s="3">
        <v>1176.5461399999999</v>
      </c>
      <c r="E85" s="3">
        <v>1080.8944866666666</v>
      </c>
      <c r="F85" s="3">
        <v>1020.7799977777778</v>
      </c>
    </row>
    <row r="86" spans="1:6">
      <c r="A86" s="1" t="s">
        <v>87</v>
      </c>
      <c r="B86">
        <v>90</v>
      </c>
      <c r="C86" s="4">
        <v>0.93827160493827155</v>
      </c>
      <c r="D86" s="3">
        <v>2103.8584444444446</v>
      </c>
      <c r="E86" s="3">
        <v>2085.4</v>
      </c>
      <c r="F86" s="3">
        <v>1837.355111111111</v>
      </c>
    </row>
    <row r="87" spans="1:6">
      <c r="A87" s="1" t="s">
        <v>71</v>
      </c>
      <c r="B87">
        <v>418</v>
      </c>
      <c r="C87" s="4">
        <v>0.85416666666666663</v>
      </c>
      <c r="D87" s="3">
        <v>1224.280509569378</v>
      </c>
      <c r="E87" s="3">
        <v>1189.2384306220094</v>
      </c>
      <c r="F87" s="3">
        <v>1029.7545813397128</v>
      </c>
    </row>
    <row r="88" spans="1:6">
      <c r="A88" s="1" t="s">
        <v>16</v>
      </c>
      <c r="B88">
        <v>469</v>
      </c>
      <c r="C88" s="4">
        <v>0.98049645390070916</v>
      </c>
      <c r="D88" s="3">
        <v>1505.4672068230277</v>
      </c>
      <c r="E88" s="3">
        <v>1400.949921108742</v>
      </c>
      <c r="F88" s="3">
        <v>1349.9217526652453</v>
      </c>
    </row>
    <row r="89" spans="1:6">
      <c r="A89" s="1" t="s">
        <v>130</v>
      </c>
      <c r="B89">
        <v>84</v>
      </c>
      <c r="C89" s="4">
        <v>0.91269841269841268</v>
      </c>
      <c r="D89" s="3">
        <v>1999.8305595238094</v>
      </c>
      <c r="E89" s="3">
        <v>1620.8770476190475</v>
      </c>
      <c r="F89" s="3">
        <v>1724.2082261904764</v>
      </c>
    </row>
    <row r="90" spans="1:6">
      <c r="A90" s="1" t="s">
        <v>53</v>
      </c>
      <c r="B90">
        <v>556</v>
      </c>
      <c r="C90" s="4">
        <v>0.97658079625292737</v>
      </c>
      <c r="D90" s="3">
        <v>1108.9118201438848</v>
      </c>
      <c r="E90" s="3">
        <v>1092.5677553956834</v>
      </c>
      <c r="F90" s="3">
        <v>942.59570143884901</v>
      </c>
    </row>
    <row r="91" spans="1:6">
      <c r="A91" s="1" t="s">
        <v>17</v>
      </c>
      <c r="B91">
        <v>502</v>
      </c>
      <c r="C91" s="4">
        <v>0.91142191142191153</v>
      </c>
      <c r="D91" s="3">
        <v>1205.743470119522</v>
      </c>
      <c r="E91" s="3">
        <v>1139.9857051792828</v>
      </c>
      <c r="F91" s="3">
        <v>1021.0040199203187</v>
      </c>
    </row>
    <row r="92" spans="1:6">
      <c r="A92" s="1" t="s">
        <v>72</v>
      </c>
      <c r="B92">
        <v>447</v>
      </c>
      <c r="C92" s="4">
        <v>0.94736842105263164</v>
      </c>
      <c r="D92" s="3">
        <v>1260.3205167785234</v>
      </c>
      <c r="E92" s="3">
        <v>1237.3895167785233</v>
      </c>
      <c r="F92" s="3">
        <v>1072.0834026845639</v>
      </c>
    </row>
    <row r="93" spans="1:6">
      <c r="A93" s="1" t="s">
        <v>38</v>
      </c>
      <c r="B93">
        <v>903</v>
      </c>
      <c r="C93" s="4">
        <v>0.99755501222493881</v>
      </c>
      <c r="D93" s="3">
        <v>1193.692376522702</v>
      </c>
      <c r="E93" s="3">
        <v>1088.2096035437432</v>
      </c>
      <c r="F93" s="3">
        <v>1043.0706910299004</v>
      </c>
    </row>
    <row r="94" spans="1:6">
      <c r="A94" s="1" t="s">
        <v>153</v>
      </c>
      <c r="B94">
        <v>133</v>
      </c>
      <c r="C94" s="4">
        <v>0.99047619047619051</v>
      </c>
      <c r="D94" s="3">
        <v>2258.5146390977447</v>
      </c>
      <c r="E94" s="3">
        <v>2079.7922180451128</v>
      </c>
      <c r="F94" s="3">
        <v>1880.8028421052632</v>
      </c>
    </row>
    <row r="95" spans="1:6">
      <c r="A95" s="1" t="s">
        <v>57</v>
      </c>
      <c r="B95">
        <v>818</v>
      </c>
      <c r="C95" s="4">
        <v>0.77553763440860213</v>
      </c>
      <c r="D95" s="3">
        <v>1172.6279217603912</v>
      </c>
      <c r="E95" s="3">
        <v>1132.3604559902201</v>
      </c>
      <c r="F95" s="3">
        <v>1037.7582176039118</v>
      </c>
    </row>
    <row r="96" spans="1:6">
      <c r="A96" s="1" t="s">
        <v>132</v>
      </c>
      <c r="B96">
        <v>42</v>
      </c>
      <c r="C96" s="4">
        <v>0.88732394366197187</v>
      </c>
      <c r="D96" s="3">
        <v>3134.5177857142858</v>
      </c>
      <c r="E96" s="3">
        <v>2940.7132619047616</v>
      </c>
      <c r="F96" s="3">
        <v>2556.7466190476189</v>
      </c>
    </row>
    <row r="97" spans="1:6">
      <c r="A97" s="1" t="s">
        <v>18</v>
      </c>
      <c r="B97">
        <v>166</v>
      </c>
      <c r="C97" s="4">
        <v>1</v>
      </c>
      <c r="D97" s="3">
        <v>1607.2537891566267</v>
      </c>
      <c r="E97" s="3">
        <v>1489.170168674699</v>
      </c>
      <c r="F97" s="3">
        <v>1373.5617349397589</v>
      </c>
    </row>
    <row r="98" spans="1:6">
      <c r="A98" s="1" t="s">
        <v>58</v>
      </c>
      <c r="B98">
        <v>409</v>
      </c>
      <c r="C98" s="4">
        <v>0.98831775700934577</v>
      </c>
      <c r="D98" s="3">
        <v>1356.3270831295843</v>
      </c>
      <c r="E98" s="3">
        <v>1334.5015770171149</v>
      </c>
      <c r="F98" s="3">
        <v>1136.0460831295843</v>
      </c>
    </row>
    <row r="99" spans="1:6">
      <c r="A99" s="1" t="s">
        <v>201</v>
      </c>
      <c r="B99">
        <v>225</v>
      </c>
      <c r="C99" s="4">
        <v>0.95341614906832284</v>
      </c>
      <c r="D99" s="3">
        <v>1850.7764311111107</v>
      </c>
      <c r="E99" s="3">
        <v>1731.9932755555553</v>
      </c>
      <c r="F99" s="3">
        <v>1578.3140533333333</v>
      </c>
    </row>
    <row r="100" spans="1:6">
      <c r="A100" s="1" t="s">
        <v>19</v>
      </c>
      <c r="B100">
        <v>391</v>
      </c>
      <c r="C100" s="4">
        <v>0.97247706422018343</v>
      </c>
      <c r="D100" s="3">
        <v>1329.7508491048591</v>
      </c>
      <c r="E100" s="3">
        <v>1218.8738516624039</v>
      </c>
      <c r="F100" s="3">
        <v>1132.9753452685422</v>
      </c>
    </row>
    <row r="101" spans="1:6">
      <c r="A101" s="1" t="s">
        <v>39</v>
      </c>
      <c r="B101">
        <v>571</v>
      </c>
      <c r="C101" s="4">
        <v>0.92828685258964139</v>
      </c>
      <c r="D101" s="3">
        <v>1270.6859387040279</v>
      </c>
      <c r="E101" s="3">
        <v>1157.8431033274956</v>
      </c>
      <c r="F101" s="3">
        <v>1122.6040893169879</v>
      </c>
    </row>
    <row r="102" spans="1:6">
      <c r="A102" s="1" t="s">
        <v>20</v>
      </c>
      <c r="B102">
        <v>367</v>
      </c>
      <c r="C102" s="4">
        <v>1</v>
      </c>
      <c r="D102" s="3">
        <v>1516.1805367847412</v>
      </c>
      <c r="E102" s="3">
        <v>1428.6600299727518</v>
      </c>
      <c r="F102" s="3">
        <v>1298.124234332425</v>
      </c>
    </row>
    <row r="103" spans="1:6">
      <c r="A103" s="1" t="s">
        <v>212</v>
      </c>
      <c r="B103">
        <v>41</v>
      </c>
      <c r="C103" s="4">
        <v>0.97058823529411775</v>
      </c>
      <c r="D103" s="3">
        <v>3668.9285121951216</v>
      </c>
      <c r="E103" s="3">
        <v>3564.593414634146</v>
      </c>
      <c r="F103" s="3">
        <v>2686.1330243902439</v>
      </c>
    </row>
    <row r="104" spans="1:6">
      <c r="A104" s="1" t="s">
        <v>199</v>
      </c>
      <c r="B104">
        <v>43</v>
      </c>
      <c r="C104" s="4">
        <v>1</v>
      </c>
      <c r="D104" s="3">
        <v>2566.0889767441859</v>
      </c>
      <c r="E104" s="3">
        <v>2356.1942093023254</v>
      </c>
      <c r="F104" s="3">
        <v>2058.5248139534883</v>
      </c>
    </row>
    <row r="105" spans="1:6">
      <c r="A105" s="1" t="s">
        <v>21</v>
      </c>
      <c r="B105">
        <v>122</v>
      </c>
      <c r="C105" s="4">
        <v>0.9</v>
      </c>
      <c r="D105" s="3">
        <v>2215.012729508197</v>
      </c>
      <c r="E105" s="3">
        <v>2085.7134098360657</v>
      </c>
      <c r="F105" s="3">
        <v>1859.4151639344261</v>
      </c>
    </row>
    <row r="106" spans="1:6">
      <c r="A106" s="1" t="s">
        <v>40</v>
      </c>
      <c r="B106">
        <v>351</v>
      </c>
      <c r="C106" s="4">
        <v>0.98798076923076927</v>
      </c>
      <c r="D106" s="3">
        <v>1529.5215014245016</v>
      </c>
      <c r="E106" s="3">
        <v>1493.4956609686612</v>
      </c>
      <c r="F106" s="3">
        <v>1398.7079059829059</v>
      </c>
    </row>
    <row r="107" spans="1:6">
      <c r="A107" s="1" t="s">
        <v>65</v>
      </c>
      <c r="B107">
        <v>106</v>
      </c>
      <c r="C107" s="4">
        <v>1</v>
      </c>
      <c r="D107" s="3">
        <v>1695.3529811320755</v>
      </c>
      <c r="E107" s="3">
        <v>1356.5756981132076</v>
      </c>
      <c r="F107" s="3">
        <v>1483.367924528302</v>
      </c>
    </row>
    <row r="108" spans="1:6">
      <c r="A108" s="1" t="s">
        <v>59</v>
      </c>
      <c r="B108">
        <v>525</v>
      </c>
      <c r="C108" s="4">
        <v>0.82171799027552672</v>
      </c>
      <c r="D108" s="3">
        <v>1538.7630114285714</v>
      </c>
      <c r="E108" s="3">
        <v>1428.3727009523811</v>
      </c>
      <c r="F108" s="3">
        <v>1301.0158971428573</v>
      </c>
    </row>
    <row r="109" spans="1:6">
      <c r="A109" s="1" t="s">
        <v>66</v>
      </c>
      <c r="B109">
        <v>707</v>
      </c>
      <c r="C109" s="4">
        <v>0.97764530551415796</v>
      </c>
      <c r="D109" s="3">
        <v>1117.4189858557284</v>
      </c>
      <c r="E109" s="3">
        <v>1025.1138260254597</v>
      </c>
      <c r="F109" s="3">
        <v>927.83973833097593</v>
      </c>
    </row>
    <row r="110" spans="1:6">
      <c r="A110" s="1" t="s">
        <v>22</v>
      </c>
      <c r="B110">
        <v>640</v>
      </c>
      <c r="C110" s="4">
        <v>0.95718654434250761</v>
      </c>
      <c r="D110" s="3">
        <v>1310.8857874999999</v>
      </c>
      <c r="E110" s="3">
        <v>1217.5549140625001</v>
      </c>
      <c r="F110" s="3">
        <v>1165.5151234375001</v>
      </c>
    </row>
    <row r="111" spans="1:6">
      <c r="A111" s="1" t="s">
        <v>23</v>
      </c>
      <c r="B111">
        <v>312</v>
      </c>
      <c r="C111" s="4">
        <v>0.99696048632218837</v>
      </c>
      <c r="D111" s="3">
        <v>1426.0847756410255</v>
      </c>
      <c r="E111" s="3">
        <v>1307.9801987179485</v>
      </c>
      <c r="F111" s="3">
        <v>1229.3730320512821</v>
      </c>
    </row>
    <row r="112" spans="1:6">
      <c r="A112" s="1" t="s">
        <v>204</v>
      </c>
      <c r="B112">
        <v>76</v>
      </c>
      <c r="C112" s="4">
        <v>0.93023255813953487</v>
      </c>
      <c r="D112" s="3">
        <v>2028.7825921052629</v>
      </c>
      <c r="E112" s="3">
        <v>1384.5683289473686</v>
      </c>
      <c r="F112" s="3">
        <v>1414.6784736842105</v>
      </c>
    </row>
    <row r="113" spans="1:6">
      <c r="A113" s="1" t="s">
        <v>96</v>
      </c>
      <c r="B113">
        <v>17</v>
      </c>
      <c r="C113" s="4">
        <v>0.65909090909090906</v>
      </c>
      <c r="D113" s="3">
        <v>4162.411764705882</v>
      </c>
      <c r="E113" s="3">
        <v>3306.1176470588234</v>
      </c>
      <c r="F113" s="3">
        <v>2743.4117647058824</v>
      </c>
    </row>
    <row r="114" spans="1:6">
      <c r="A114" s="1" t="s">
        <v>24</v>
      </c>
      <c r="B114">
        <v>508</v>
      </c>
      <c r="C114" s="4">
        <v>1</v>
      </c>
      <c r="D114" s="3">
        <v>1221.7558720472441</v>
      </c>
      <c r="E114" s="3">
        <v>1114.1842224409447</v>
      </c>
      <c r="F114" s="3">
        <v>1032.0901751968504</v>
      </c>
    </row>
    <row r="115" spans="1:6">
      <c r="A115" s="1" t="s">
        <v>41</v>
      </c>
      <c r="B115">
        <v>483</v>
      </c>
      <c r="C115" s="4">
        <v>0.92970521541950113</v>
      </c>
      <c r="D115" s="3">
        <v>1232.5026832298136</v>
      </c>
      <c r="E115" s="3">
        <v>1121.8816977225672</v>
      </c>
      <c r="F115" s="3">
        <v>1079.5622380952382</v>
      </c>
    </row>
    <row r="116" spans="1:6">
      <c r="A116" s="1" t="s">
        <v>139</v>
      </c>
      <c r="B116">
        <v>464</v>
      </c>
      <c r="C116" s="4">
        <v>1</v>
      </c>
      <c r="D116" s="3">
        <v>1106.3136271551725</v>
      </c>
      <c r="E116" s="3">
        <v>998.99626077586208</v>
      </c>
      <c r="F116" s="3">
        <v>965.61300646551729</v>
      </c>
    </row>
    <row r="117" spans="1:6">
      <c r="A117" s="1" t="s">
        <v>25</v>
      </c>
      <c r="B117">
        <v>628</v>
      </c>
      <c r="C117" s="4">
        <v>0.9401408450704225</v>
      </c>
      <c r="D117" s="3">
        <v>1208.5745716560509</v>
      </c>
      <c r="E117" s="3">
        <v>1116.3668646496817</v>
      </c>
      <c r="F117" s="3">
        <v>1061.4243503184714</v>
      </c>
    </row>
    <row r="118" spans="1:6">
      <c r="A118" s="1" t="s">
        <v>73</v>
      </c>
      <c r="B118">
        <v>329</v>
      </c>
      <c r="C118" s="4">
        <v>0.95580110497237569</v>
      </c>
      <c r="D118" s="3">
        <v>1485.1534042553192</v>
      </c>
      <c r="E118" s="3">
        <v>1463.3544741641338</v>
      </c>
      <c r="F118" s="3">
        <v>1288.3277568389058</v>
      </c>
    </row>
    <row r="119" spans="1:6">
      <c r="A119" s="1" t="s">
        <v>140</v>
      </c>
      <c r="B119">
        <v>392</v>
      </c>
      <c r="C119" s="4">
        <v>1</v>
      </c>
      <c r="D119" s="3">
        <v>1175.2156785714285</v>
      </c>
      <c r="E119" s="3">
        <v>1050.7818163265306</v>
      </c>
      <c r="F119" s="3">
        <v>1024.8372346938775</v>
      </c>
    </row>
    <row r="120" spans="1:6">
      <c r="A120" s="1" t="s">
        <v>174</v>
      </c>
      <c r="B120">
        <v>207</v>
      </c>
      <c r="C120" s="4">
        <v>0.91735537190082639</v>
      </c>
      <c r="D120" s="3">
        <v>1767.9308550724636</v>
      </c>
      <c r="E120" s="3">
        <v>1600.1417149758456</v>
      </c>
      <c r="F120" s="3">
        <v>1406.6089420289854</v>
      </c>
    </row>
    <row r="121" spans="1:6">
      <c r="A121" s="1" t="s">
        <v>74</v>
      </c>
      <c r="B121">
        <v>409</v>
      </c>
      <c r="C121" s="4">
        <v>0.87562189054726369</v>
      </c>
      <c r="D121" s="3">
        <v>1220.531552567237</v>
      </c>
      <c r="E121" s="3">
        <v>1192.4429388753056</v>
      </c>
      <c r="F121" s="3">
        <v>1041.0325990220049</v>
      </c>
    </row>
    <row r="122" spans="1:6">
      <c r="A122" s="1" t="s">
        <v>26</v>
      </c>
      <c r="B122">
        <v>594</v>
      </c>
      <c r="C122" s="4">
        <v>0.9981916817359856</v>
      </c>
      <c r="D122" s="3">
        <v>1272.4556868686871</v>
      </c>
      <c r="E122" s="3">
        <v>1188.7363686868687</v>
      </c>
      <c r="F122" s="3">
        <v>1105.7760976430975</v>
      </c>
    </row>
    <row r="123" spans="1:6">
      <c r="A123" s="1" t="s">
        <v>141</v>
      </c>
      <c r="B123">
        <v>196</v>
      </c>
      <c r="C123" s="4">
        <v>0.99069767441860468</v>
      </c>
      <c r="D123" s="3">
        <v>1573.2981632653061</v>
      </c>
      <c r="E123" s="3">
        <v>1437.1626071428573</v>
      </c>
      <c r="F123" s="3">
        <v>1396.5038826530613</v>
      </c>
    </row>
    <row r="124" spans="1:6">
      <c r="A124" s="1" t="s">
        <v>27</v>
      </c>
      <c r="B124">
        <v>462</v>
      </c>
      <c r="C124" s="4">
        <v>0.91333333333333333</v>
      </c>
      <c r="D124" s="3">
        <v>1373.9963354978356</v>
      </c>
      <c r="E124" s="3">
        <v>1279.538344155844</v>
      </c>
      <c r="F124" s="3">
        <v>1192.0707792207791</v>
      </c>
    </row>
    <row r="125" spans="1:6">
      <c r="A125" s="1" t="s">
        <v>60</v>
      </c>
      <c r="B125">
        <v>532</v>
      </c>
      <c r="C125" s="4">
        <v>0.91423670668953683</v>
      </c>
      <c r="D125" s="3">
        <v>1223.5140657894738</v>
      </c>
      <c r="E125" s="3">
        <v>1215.0845319548873</v>
      </c>
      <c r="F125" s="3">
        <v>1056.0786766917295</v>
      </c>
    </row>
    <row r="126" spans="1:6">
      <c r="A126" s="1" t="s">
        <v>146</v>
      </c>
      <c r="B126">
        <v>24</v>
      </c>
      <c r="C126" s="4">
        <v>0.45</v>
      </c>
      <c r="D126" s="3">
        <v>5054.4253749999998</v>
      </c>
      <c r="E126" s="3">
        <v>4727.1169583333331</v>
      </c>
      <c r="F126" s="3">
        <v>4568.3984166666669</v>
      </c>
    </row>
    <row r="127" spans="1:6">
      <c r="A127" s="1" t="s">
        <v>112</v>
      </c>
      <c r="B127">
        <v>96</v>
      </c>
      <c r="C127" s="4">
        <v>0.56164383561643827</v>
      </c>
      <c r="D127" s="3">
        <v>1831.0121458333333</v>
      </c>
      <c r="E127" s="3">
        <v>1732.0184791666668</v>
      </c>
      <c r="F127" s="3">
        <v>1544.4305729166665</v>
      </c>
    </row>
    <row r="128" spans="1:6">
      <c r="A128" s="1" t="s">
        <v>28</v>
      </c>
      <c r="B128">
        <v>399</v>
      </c>
      <c r="C128" s="4">
        <v>0.99009900990099009</v>
      </c>
      <c r="D128" s="3">
        <v>1133.4075087719298</v>
      </c>
      <c r="E128" s="3">
        <v>1043.6803082706765</v>
      </c>
      <c r="F128" s="3">
        <v>961.88132330827068</v>
      </c>
    </row>
    <row r="129" spans="1:6">
      <c r="A129" s="1" t="s">
        <v>109</v>
      </c>
      <c r="B129">
        <v>47</v>
      </c>
      <c r="C129" s="4">
        <v>0.77027027027027029</v>
      </c>
      <c r="D129" s="3">
        <v>3248.634587234043</v>
      </c>
      <c r="E129" s="3">
        <v>2260.9538212765956</v>
      </c>
      <c r="F129" s="3">
        <v>2388.0084808510637</v>
      </c>
    </row>
    <row r="130" spans="1:6">
      <c r="A130" s="1" t="s">
        <v>161</v>
      </c>
      <c r="B130">
        <v>33</v>
      </c>
      <c r="C130" s="4">
        <v>1</v>
      </c>
      <c r="D130" s="3">
        <v>2643.771303030303</v>
      </c>
      <c r="E130" s="3">
        <v>2568.217333333333</v>
      </c>
      <c r="F130" s="3">
        <v>2377.2727878787878</v>
      </c>
    </row>
    <row r="131" spans="1:6">
      <c r="A131" s="1" t="s">
        <v>29</v>
      </c>
      <c r="B131">
        <v>507</v>
      </c>
      <c r="C131" s="4">
        <v>0.96078431372549022</v>
      </c>
      <c r="D131" s="3">
        <v>1299.4779822485207</v>
      </c>
      <c r="E131" s="3">
        <v>1222.5015976331363</v>
      </c>
      <c r="F131" s="3">
        <v>1156.1563885601577</v>
      </c>
    </row>
    <row r="132" spans="1:6">
      <c r="A132" s="1" t="s">
        <v>30</v>
      </c>
      <c r="B132">
        <v>462</v>
      </c>
      <c r="C132" s="4">
        <v>0.99742930591259638</v>
      </c>
      <c r="D132" s="3">
        <v>1279.2522554112554</v>
      </c>
      <c r="E132" s="3">
        <v>1178.0242987012987</v>
      </c>
      <c r="F132" s="3">
        <v>1099.3446948051949</v>
      </c>
    </row>
    <row r="133" spans="1:6">
      <c r="A133" s="1" t="s">
        <v>42</v>
      </c>
      <c r="B133">
        <v>571</v>
      </c>
      <c r="C133" s="4">
        <v>0.99817518248175197</v>
      </c>
      <c r="D133" s="3">
        <v>1322.0079124343258</v>
      </c>
      <c r="E133" s="3">
        <v>1202.9548546409808</v>
      </c>
      <c r="F133" s="3">
        <v>1162.0694763572678</v>
      </c>
    </row>
    <row r="134" spans="1:6">
      <c r="A134" s="1" t="s">
        <v>31</v>
      </c>
      <c r="B134">
        <v>228</v>
      </c>
      <c r="C134" s="4">
        <v>0.86283185840707954</v>
      </c>
      <c r="D134" s="3">
        <v>1466.6915745614035</v>
      </c>
      <c r="E134" s="3">
        <v>1356.7130921052633</v>
      </c>
      <c r="F134" s="3">
        <v>1260.7611578947369</v>
      </c>
    </row>
    <row r="135" spans="1:6">
      <c r="A135" s="1" t="s">
        <v>32</v>
      </c>
      <c r="B135">
        <v>642</v>
      </c>
      <c r="C135" s="4">
        <v>0.96254071661237794</v>
      </c>
      <c r="D135" s="3">
        <v>1241.0109439252335</v>
      </c>
      <c r="E135" s="3">
        <v>1161.487168224299</v>
      </c>
      <c r="F135" s="3">
        <v>1092.9456822429906</v>
      </c>
    </row>
    <row r="136" spans="1:6">
      <c r="A136" s="1" t="s">
        <v>61</v>
      </c>
      <c r="B136">
        <v>416</v>
      </c>
      <c r="C136" s="4">
        <v>0.98598130841121512</v>
      </c>
      <c r="D136" s="3">
        <v>1503.3808774038459</v>
      </c>
      <c r="E136" s="3">
        <v>1423.8067331730767</v>
      </c>
      <c r="F136" s="3">
        <v>1263.8478653846155</v>
      </c>
    </row>
    <row r="137" spans="1:6">
      <c r="A137" s="1" t="s">
        <v>168</v>
      </c>
      <c r="B137">
        <v>65</v>
      </c>
      <c r="C137" s="4">
        <v>0.96428571428571441</v>
      </c>
      <c r="D137" s="3">
        <v>2229.6357230769227</v>
      </c>
      <c r="E137" s="3">
        <v>2042.6194923076921</v>
      </c>
      <c r="F137" s="3">
        <v>1930.287553846154</v>
      </c>
    </row>
    <row r="138" spans="1:6">
      <c r="A138" s="1" t="s">
        <v>142</v>
      </c>
      <c r="B138">
        <v>382</v>
      </c>
      <c r="C138" s="4">
        <v>0.9761336515513126</v>
      </c>
      <c r="D138" s="3">
        <v>1296.8282277486912</v>
      </c>
      <c r="E138" s="3">
        <v>1185.5610471204191</v>
      </c>
      <c r="F138" s="3">
        <v>1135.6349764397905</v>
      </c>
    </row>
    <row r="139" spans="1:6">
      <c r="A139" s="1" t="s">
        <v>54</v>
      </c>
      <c r="B139">
        <v>279</v>
      </c>
      <c r="C139" s="4">
        <v>0.94366197183098599</v>
      </c>
      <c r="D139" s="3">
        <v>1605.5692078853049</v>
      </c>
      <c r="E139" s="3">
        <v>1522.0946379928316</v>
      </c>
      <c r="F139" s="3">
        <v>1388.884046594982</v>
      </c>
    </row>
    <row r="140" spans="1:6">
      <c r="A140" s="1" t="s">
        <v>62</v>
      </c>
      <c r="B140">
        <v>94</v>
      </c>
      <c r="C140" s="4">
        <v>0.90740740740740744</v>
      </c>
      <c r="D140" s="3">
        <v>880.11665957446814</v>
      </c>
      <c r="E140" s="3">
        <v>879.69129787234044</v>
      </c>
      <c r="F140" s="3">
        <v>647.28071276595745</v>
      </c>
    </row>
    <row r="141" spans="1:6">
      <c r="A141" s="1" t="s">
        <v>43</v>
      </c>
      <c r="B141">
        <v>392</v>
      </c>
      <c r="C141" s="4">
        <v>0.92434988179669042</v>
      </c>
      <c r="D141" s="3">
        <v>1310.2840790816329</v>
      </c>
      <c r="E141" s="3">
        <v>1262.7842142857144</v>
      </c>
      <c r="F141" s="3">
        <v>1178.793543367347</v>
      </c>
    </row>
    <row r="142" spans="1:6">
      <c r="A142" s="1" t="s">
        <v>44</v>
      </c>
      <c r="B142">
        <v>444</v>
      </c>
      <c r="C142" s="4">
        <v>0.97783251231527102</v>
      </c>
      <c r="D142" s="3">
        <v>1288.4951756756757</v>
      </c>
      <c r="E142" s="3">
        <v>1217.1638581081081</v>
      </c>
      <c r="F142" s="3">
        <v>1115.8762477477478</v>
      </c>
    </row>
    <row r="143" spans="1:6">
      <c r="A143" s="1" t="s">
        <v>163</v>
      </c>
      <c r="B143">
        <v>39</v>
      </c>
      <c r="C143" s="4">
        <v>0.88095238095238093</v>
      </c>
      <c r="D143" s="3">
        <v>2083.6119999999996</v>
      </c>
      <c r="E143" s="3">
        <v>1888.2383970588235</v>
      </c>
      <c r="F143" s="3">
        <v>1846.9361029411764</v>
      </c>
    </row>
    <row r="144" spans="1:6">
      <c r="A144" s="1" t="s">
        <v>82</v>
      </c>
      <c r="B144">
        <v>173</v>
      </c>
      <c r="C144" s="4">
        <v>0.7583333333333333</v>
      </c>
      <c r="D144" s="3">
        <v>2028.4480462427746</v>
      </c>
      <c r="E144" s="3">
        <v>1984.3309190751445</v>
      </c>
      <c r="F144" s="3">
        <v>1640.4433352601154</v>
      </c>
    </row>
    <row r="145" spans="1:6">
      <c r="A145" s="1" t="s">
        <v>114</v>
      </c>
      <c r="B145">
        <v>23</v>
      </c>
      <c r="C145" s="4">
        <v>0.49152542372881353</v>
      </c>
      <c r="D145" s="3">
        <v>2596.4102608695648</v>
      </c>
      <c r="E145" s="3">
        <v>2496.4941739130436</v>
      </c>
      <c r="F145" s="3">
        <v>2004.6339130434783</v>
      </c>
    </row>
    <row r="146" spans="1:6">
      <c r="A146" s="1" t="s">
        <v>194</v>
      </c>
      <c r="B146">
        <v>662</v>
      </c>
      <c r="C146" s="4">
        <v>0.96946564885496178</v>
      </c>
      <c r="D146" s="3">
        <v>1430.9333625377644</v>
      </c>
      <c r="E146" s="3">
        <v>1367.5239712990938</v>
      </c>
      <c r="F146" s="3">
        <v>1161.9944864048339</v>
      </c>
    </row>
    <row r="147" spans="1:6">
      <c r="A147" s="1" t="s">
        <v>155</v>
      </c>
      <c r="B147">
        <v>72</v>
      </c>
      <c r="C147" s="4">
        <v>0.83783783783783794</v>
      </c>
      <c r="D147" s="3">
        <v>2441.6356250000003</v>
      </c>
      <c r="E147" s="3">
        <v>1988.044986111111</v>
      </c>
      <c r="F147" s="3">
        <v>1875.2126527777775</v>
      </c>
    </row>
    <row r="148" spans="1:6">
      <c r="A148" s="1" t="s">
        <v>164</v>
      </c>
      <c r="B148">
        <v>68</v>
      </c>
      <c r="C148" s="4">
        <v>0.97413793103448287</v>
      </c>
      <c r="D148" s="3">
        <v>4693.8528974358969</v>
      </c>
      <c r="E148" s="3">
        <v>4420.9901794871785</v>
      </c>
      <c r="F148" s="3">
        <v>4009.6619999999998</v>
      </c>
    </row>
    <row r="149" spans="1:6">
      <c r="A149" s="1" t="s">
        <v>214</v>
      </c>
      <c r="B149">
        <v>47</v>
      </c>
      <c r="C149" s="4">
        <v>0.88888888888888895</v>
      </c>
      <c r="D149" s="3">
        <v>2836.1499148936173</v>
      </c>
      <c r="E149" s="3">
        <v>2802.903638297872</v>
      </c>
      <c r="F149" s="3">
        <v>1716.6951702127658</v>
      </c>
    </row>
    <row r="150" spans="1:6">
      <c r="A150" s="1" t="s">
        <v>33</v>
      </c>
      <c r="B150">
        <v>473</v>
      </c>
      <c r="C150" s="4">
        <v>0.93968871595330739</v>
      </c>
      <c r="D150" s="3">
        <v>1433.507513742072</v>
      </c>
      <c r="E150" s="3">
        <v>1332.5430465116281</v>
      </c>
      <c r="F150" s="3">
        <v>1257.2928689217758</v>
      </c>
    </row>
    <row r="151" spans="1:6">
      <c r="A151" s="1" t="s">
        <v>195</v>
      </c>
      <c r="B151">
        <v>575</v>
      </c>
      <c r="C151" s="4">
        <v>0.91413237924865842</v>
      </c>
      <c r="D151" s="3">
        <v>1374.7962313043479</v>
      </c>
      <c r="E151" s="3">
        <v>1287.8604469565216</v>
      </c>
      <c r="F151" s="3">
        <v>1113.0163182608696</v>
      </c>
    </row>
    <row r="152" spans="1:6">
      <c r="A152" s="1" t="s">
        <v>157</v>
      </c>
      <c r="B152">
        <v>48</v>
      </c>
      <c r="C152" s="4">
        <v>1</v>
      </c>
      <c r="D152" s="3">
        <v>2261.0885208333334</v>
      </c>
      <c r="E152" s="3">
        <v>2258.5951874999996</v>
      </c>
      <c r="F152" s="3">
        <v>1846.2465</v>
      </c>
    </row>
    <row r="153" spans="1:6">
      <c r="A153" s="1" t="s">
        <v>124</v>
      </c>
      <c r="B153">
        <v>109</v>
      </c>
      <c r="C153" s="4">
        <v>0.97452229299363069</v>
      </c>
      <c r="D153" s="3">
        <v>2287.4743302752295</v>
      </c>
      <c r="E153" s="3">
        <v>1542.267623853211</v>
      </c>
      <c r="F153" s="3">
        <v>1978.2455688073394</v>
      </c>
    </row>
    <row r="154" spans="1:6">
      <c r="A154" s="1" t="s">
        <v>67</v>
      </c>
      <c r="B154">
        <v>859</v>
      </c>
      <c r="C154" s="4">
        <v>0.91974522292993632</v>
      </c>
      <c r="D154" s="3">
        <v>1217.6415471478463</v>
      </c>
      <c r="E154" s="3">
        <v>1100.0579383003492</v>
      </c>
      <c r="F154" s="3">
        <v>985.38728055878926</v>
      </c>
    </row>
    <row r="155" spans="1:6">
      <c r="A155" s="1" t="s">
        <v>45</v>
      </c>
      <c r="B155">
        <v>591</v>
      </c>
      <c r="C155" s="4">
        <v>0.81132075471698117</v>
      </c>
      <c r="D155" s="3">
        <v>1163.9527698815568</v>
      </c>
      <c r="E155" s="3">
        <v>1071.4213045685278</v>
      </c>
      <c r="F155" s="3">
        <v>987.15204060913709</v>
      </c>
    </row>
    <row r="156" spans="1:6">
      <c r="A156" s="1" t="s">
        <v>34</v>
      </c>
      <c r="B156">
        <v>350</v>
      </c>
      <c r="C156" s="4">
        <v>0.99025974025974028</v>
      </c>
      <c r="D156" s="3">
        <v>1297.9737857142857</v>
      </c>
      <c r="E156" s="3">
        <v>1205.6685971428569</v>
      </c>
      <c r="F156" s="3">
        <v>1107.6663285714287</v>
      </c>
    </row>
    <row r="157" spans="1:6">
      <c r="A157" s="1" t="s">
        <v>63</v>
      </c>
      <c r="B157">
        <v>711</v>
      </c>
      <c r="C157" s="4">
        <v>0.86222222222222222</v>
      </c>
      <c r="D157" s="3">
        <v>1171.104147679325</v>
      </c>
      <c r="E157" s="3">
        <v>1116.9374838255976</v>
      </c>
      <c r="F157" s="3">
        <v>996.67403234880442</v>
      </c>
    </row>
    <row r="158" spans="1:6">
      <c r="A158" s="1" t="s">
        <v>35</v>
      </c>
      <c r="B158">
        <v>314</v>
      </c>
      <c r="C158" s="4">
        <v>1</v>
      </c>
      <c r="D158" s="3">
        <v>1466.7311082802546</v>
      </c>
      <c r="E158" s="3">
        <v>1329.1110764331208</v>
      </c>
      <c r="F158" s="3">
        <v>1246.9326847133759</v>
      </c>
    </row>
    <row r="159" spans="1:6">
      <c r="A159" s="1" t="s">
        <v>176</v>
      </c>
      <c r="B159">
        <v>88</v>
      </c>
      <c r="C159" s="4">
        <v>0.84955752212389368</v>
      </c>
      <c r="D159" s="3">
        <v>2146.0870568181822</v>
      </c>
      <c r="E159" s="3">
        <v>2070.0768181818185</v>
      </c>
      <c r="F159" s="3">
        <v>1765.3521136363636</v>
      </c>
    </row>
    <row r="160" spans="1:6">
      <c r="A160" s="1" t="s">
        <v>220</v>
      </c>
      <c r="B160">
        <v>43990</v>
      </c>
      <c r="C160" s="4">
        <v>138.32916766656388</v>
      </c>
      <c r="D160" s="3">
        <v>306742.06210871052</v>
      </c>
      <c r="E160" s="3">
        <v>286199.75851079595</v>
      </c>
      <c r="F160" s="3">
        <v>253231.87028626463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1BAD7-4D4C-4E65-B38B-1F7B87A096A6}">
  <dimension ref="A1:AA38"/>
  <sheetViews>
    <sheetView topLeftCell="A16" workbookViewId="0">
      <selection activeCell="B37" sqref="B37"/>
    </sheetView>
  </sheetViews>
  <sheetFormatPr defaultRowHeight="15"/>
  <cols>
    <col min="2" max="2" width="31.28515625" customWidth="1"/>
    <col min="3" max="3" width="29.140625" customWidth="1"/>
    <col min="4" max="4" width="11.42578125" customWidth="1"/>
    <col min="6" max="6" width="10.28515625" customWidth="1"/>
    <col min="12" max="12" width="13.5703125" customWidth="1"/>
    <col min="13" max="13" width="12.5703125" customWidth="1"/>
    <col min="18" max="18" width="11.7109375" customWidth="1"/>
    <col min="19" max="19" width="21.42578125" customWidth="1"/>
    <col min="20" max="20" width="14.42578125" customWidth="1"/>
    <col min="21" max="21" width="12.7109375" customWidth="1"/>
    <col min="24" max="24" width="18.5703125" customWidth="1"/>
    <col min="25" max="25" width="16.140625" customWidth="1"/>
    <col min="26" max="26" width="14" customWidth="1"/>
  </cols>
  <sheetData>
    <row r="1" spans="1:27">
      <c r="A1" s="6" t="s">
        <v>278</v>
      </c>
      <c r="B1" s="8"/>
      <c r="C1" s="6"/>
      <c r="D1" s="6"/>
      <c r="E1" s="6"/>
      <c r="F1" s="6" t="s">
        <v>283</v>
      </c>
      <c r="G1" s="6"/>
      <c r="H1" s="6" t="s">
        <v>244</v>
      </c>
      <c r="I1" s="6"/>
      <c r="J1" s="6"/>
      <c r="K1" s="6" t="s">
        <v>245</v>
      </c>
      <c r="L1" s="6"/>
      <c r="M1" s="6"/>
      <c r="N1" s="101"/>
      <c r="O1" s="6"/>
      <c r="P1" s="6" t="s">
        <v>246</v>
      </c>
      <c r="Q1" s="6"/>
      <c r="R1" s="101"/>
      <c r="S1" s="101"/>
      <c r="T1" s="7"/>
      <c r="U1" s="7"/>
      <c r="V1" s="101"/>
      <c r="W1" s="101"/>
      <c r="X1" s="101"/>
      <c r="Y1" s="101"/>
      <c r="Z1" s="101"/>
    </row>
    <row r="2" spans="1:27">
      <c r="A2" s="101"/>
      <c r="B2" s="105"/>
      <c r="C2" s="101"/>
      <c r="D2" s="101"/>
      <c r="E2" s="102"/>
      <c r="F2" s="134"/>
      <c r="G2" s="134"/>
      <c r="H2" s="134"/>
      <c r="I2" s="134"/>
      <c r="J2" s="134"/>
      <c r="K2" s="134"/>
      <c r="L2" s="101"/>
      <c r="M2" s="101"/>
      <c r="N2" s="101"/>
      <c r="O2" s="101"/>
      <c r="P2" s="103"/>
      <c r="Q2" s="103"/>
      <c r="R2" s="103"/>
      <c r="S2" s="101"/>
      <c r="T2" s="104"/>
      <c r="U2" s="104"/>
      <c r="V2" s="101"/>
      <c r="W2" s="101"/>
      <c r="X2" s="101"/>
      <c r="Y2" s="101"/>
      <c r="Z2" s="101"/>
    </row>
    <row r="3" spans="1:27">
      <c r="A3" s="101"/>
      <c r="B3" s="105"/>
      <c r="C3" s="101"/>
      <c r="D3" s="101"/>
      <c r="E3" s="102"/>
      <c r="F3" s="105"/>
      <c r="G3" s="105"/>
      <c r="H3" s="105"/>
      <c r="I3" s="105"/>
      <c r="J3" s="105"/>
      <c r="K3" s="105"/>
      <c r="L3" s="101"/>
      <c r="M3" s="101"/>
      <c r="N3" s="101"/>
      <c r="O3" s="101"/>
      <c r="P3" s="103"/>
      <c r="Q3" s="103"/>
      <c r="R3" s="103"/>
      <c r="S3" s="101"/>
      <c r="T3" s="104"/>
      <c r="U3" s="104"/>
      <c r="V3" s="101"/>
      <c r="W3" s="101"/>
      <c r="X3" s="101"/>
      <c r="Y3" s="101"/>
      <c r="Z3" s="101"/>
    </row>
    <row r="4" spans="1:27">
      <c r="A4" s="101"/>
      <c r="B4" s="105"/>
      <c r="C4" s="101"/>
      <c r="D4" s="101"/>
      <c r="E4" s="102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6"/>
      <c r="U4" s="106"/>
      <c r="V4" s="101"/>
      <c r="W4" s="101"/>
      <c r="X4" s="101"/>
      <c r="Y4" s="101"/>
      <c r="Z4" s="101"/>
    </row>
    <row r="5" spans="1:27">
      <c r="A5" s="101"/>
      <c r="B5" s="105"/>
      <c r="C5" s="101"/>
      <c r="D5" s="101"/>
      <c r="E5" s="102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7"/>
      <c r="U5" s="107"/>
      <c r="V5" s="101"/>
      <c r="W5" s="101"/>
      <c r="X5" s="101"/>
      <c r="Y5" s="101"/>
      <c r="Z5" s="101"/>
    </row>
    <row r="8" spans="1:27" s="133" customFormat="1" ht="63.75">
      <c r="A8" s="132" t="s">
        <v>221</v>
      </c>
      <c r="B8" s="108" t="s">
        <v>222</v>
      </c>
      <c r="C8" s="108" t="s">
        <v>250</v>
      </c>
      <c r="D8" s="116" t="s">
        <v>223</v>
      </c>
      <c r="E8" s="110" t="s">
        <v>281</v>
      </c>
      <c r="F8" s="117" t="s">
        <v>229</v>
      </c>
      <c r="G8" s="110" t="s">
        <v>230</v>
      </c>
      <c r="H8" s="117" t="s">
        <v>269</v>
      </c>
      <c r="I8" s="110" t="s">
        <v>234</v>
      </c>
      <c r="J8" s="117" t="s">
        <v>224</v>
      </c>
      <c r="K8" s="109" t="s">
        <v>225</v>
      </c>
      <c r="L8" s="116" t="s">
        <v>232</v>
      </c>
      <c r="M8" s="109" t="s">
        <v>270</v>
      </c>
      <c r="N8" s="116" t="s">
        <v>271</v>
      </c>
      <c r="O8" s="109" t="s">
        <v>227</v>
      </c>
      <c r="P8" s="116" t="s">
        <v>280</v>
      </c>
      <c r="Q8" s="111" t="s">
        <v>233</v>
      </c>
      <c r="R8" s="119" t="s">
        <v>235</v>
      </c>
      <c r="S8" s="112" t="s">
        <v>236</v>
      </c>
      <c r="T8" s="120" t="s">
        <v>237</v>
      </c>
      <c r="U8" s="113" t="s">
        <v>238</v>
      </c>
      <c r="V8" s="118" t="s">
        <v>239</v>
      </c>
      <c r="W8" s="129" t="s">
        <v>240</v>
      </c>
      <c r="X8" s="12" t="s">
        <v>248</v>
      </c>
      <c r="Y8" s="11" t="s">
        <v>249</v>
      </c>
      <c r="Z8" s="98" t="s">
        <v>251</v>
      </c>
    </row>
    <row r="9" spans="1:27">
      <c r="A9" s="24" t="s">
        <v>252</v>
      </c>
      <c r="B9" s="128" t="s">
        <v>177</v>
      </c>
      <c r="C9" s="44" t="s">
        <v>178</v>
      </c>
      <c r="D9" s="26">
        <v>5</v>
      </c>
      <c r="E9" s="40">
        <v>0.8</v>
      </c>
      <c r="F9" s="26">
        <v>0</v>
      </c>
      <c r="G9" s="40">
        <v>1</v>
      </c>
      <c r="H9" s="26">
        <v>0</v>
      </c>
      <c r="I9" s="40">
        <v>0</v>
      </c>
      <c r="J9" s="26">
        <v>0.8</v>
      </c>
      <c r="K9" s="40">
        <v>1</v>
      </c>
      <c r="L9" s="26">
        <v>1.8</v>
      </c>
      <c r="M9" s="60">
        <f>+J9/L9</f>
        <v>0.44444444444444448</v>
      </c>
      <c r="N9" s="26">
        <v>0.9</v>
      </c>
      <c r="O9" s="40">
        <v>2.7</v>
      </c>
      <c r="P9" s="99">
        <f>+D9/(G9+H9)</f>
        <v>5</v>
      </c>
      <c r="Q9" s="74">
        <v>-6249</v>
      </c>
      <c r="R9" s="28">
        <v>21565</v>
      </c>
      <c r="S9" s="74">
        <v>9375</v>
      </c>
      <c r="T9" s="28"/>
      <c r="U9" s="74"/>
      <c r="V9" s="28">
        <v>30940</v>
      </c>
      <c r="W9" s="74">
        <v>24691</v>
      </c>
      <c r="X9" s="28">
        <f>+(V9-(T9+U9))/D9</f>
        <v>6188</v>
      </c>
      <c r="Y9" s="74">
        <f>+(W9-(U9+T9))/D9</f>
        <v>4938.2</v>
      </c>
      <c r="Z9" s="29">
        <f>+R9/D9</f>
        <v>4313</v>
      </c>
      <c r="AA9" s="3"/>
    </row>
    <row r="10" spans="1:27">
      <c r="A10" s="122" t="s">
        <v>252</v>
      </c>
      <c r="B10" s="41" t="s">
        <v>143</v>
      </c>
      <c r="C10" s="41" t="s">
        <v>145</v>
      </c>
      <c r="D10" s="23">
        <v>13</v>
      </c>
      <c r="E10" s="41">
        <v>0.9</v>
      </c>
      <c r="F10" s="23">
        <v>0</v>
      </c>
      <c r="G10" s="41">
        <v>2.1</v>
      </c>
      <c r="H10" s="23">
        <v>0</v>
      </c>
      <c r="I10" s="41">
        <v>0</v>
      </c>
      <c r="J10" s="23">
        <v>1.9</v>
      </c>
      <c r="K10" s="41">
        <v>1.1000000000000001</v>
      </c>
      <c r="L10" s="23">
        <v>3</v>
      </c>
      <c r="M10" s="61">
        <v>0.6333333333333333</v>
      </c>
      <c r="N10" s="23">
        <v>0.6</v>
      </c>
      <c r="O10" s="41">
        <v>3.6</v>
      </c>
      <c r="P10" s="100">
        <v>6.1904761904761898</v>
      </c>
      <c r="Q10" s="75">
        <v>-2302.7130000000002</v>
      </c>
      <c r="R10" s="33">
        <v>41516.343000000001</v>
      </c>
      <c r="S10" s="75">
        <v>12561.268</v>
      </c>
      <c r="T10" s="33">
        <v>4084.7640000000001</v>
      </c>
      <c r="U10" s="75">
        <v>2892.92</v>
      </c>
      <c r="V10" s="33">
        <v>54077.610999999997</v>
      </c>
      <c r="W10" s="75">
        <v>51774.898000000001</v>
      </c>
      <c r="X10" s="33">
        <v>3623.0713076923075</v>
      </c>
      <c r="Y10" s="75">
        <v>3445.9395384615386</v>
      </c>
      <c r="Z10" s="34">
        <v>3193.5648461538462</v>
      </c>
      <c r="AA10" s="3"/>
    </row>
    <row r="11" spans="1:27">
      <c r="A11" s="115" t="s">
        <v>252</v>
      </c>
      <c r="B11" s="40" t="s">
        <v>95</v>
      </c>
      <c r="C11" s="40" t="s">
        <v>96</v>
      </c>
      <c r="D11" s="26">
        <v>17</v>
      </c>
      <c r="E11" s="40">
        <v>0.7</v>
      </c>
      <c r="F11" s="26">
        <v>0</v>
      </c>
      <c r="G11" s="40">
        <v>3.7</v>
      </c>
      <c r="H11" s="26">
        <v>0</v>
      </c>
      <c r="I11" s="40">
        <v>0</v>
      </c>
      <c r="J11" s="26">
        <v>2.9</v>
      </c>
      <c r="K11" s="40">
        <v>1.5</v>
      </c>
      <c r="L11" s="26">
        <v>4.4000000000000004</v>
      </c>
      <c r="M11" s="60">
        <v>0.65909090909090906</v>
      </c>
      <c r="N11" s="26">
        <v>4</v>
      </c>
      <c r="O11" s="40">
        <v>8.4</v>
      </c>
      <c r="P11" s="99">
        <v>4.5945945945945947</v>
      </c>
      <c r="Q11" s="74">
        <v>-14557</v>
      </c>
      <c r="R11" s="28">
        <v>46638</v>
      </c>
      <c r="S11" s="74">
        <v>24123</v>
      </c>
      <c r="T11" s="28"/>
      <c r="U11" s="74"/>
      <c r="V11" s="28">
        <v>70761</v>
      </c>
      <c r="W11" s="74">
        <v>56204</v>
      </c>
      <c r="X11" s="28">
        <v>4162.411764705882</v>
      </c>
      <c r="Y11" s="74">
        <v>3306.1176470588234</v>
      </c>
      <c r="Z11" s="29">
        <v>2743.4117647058824</v>
      </c>
      <c r="AA11" s="3"/>
    </row>
    <row r="12" spans="1:27">
      <c r="A12" s="122" t="s">
        <v>252</v>
      </c>
      <c r="B12" s="41" t="s">
        <v>179</v>
      </c>
      <c r="C12" s="41" t="s">
        <v>180</v>
      </c>
      <c r="D12" s="23">
        <v>16</v>
      </c>
      <c r="E12" s="41">
        <v>0.7</v>
      </c>
      <c r="F12" s="23">
        <v>0</v>
      </c>
      <c r="G12" s="41">
        <v>3.3</v>
      </c>
      <c r="H12" s="23">
        <v>0</v>
      </c>
      <c r="I12" s="41">
        <v>0</v>
      </c>
      <c r="J12" s="23">
        <v>1.7</v>
      </c>
      <c r="K12" s="41">
        <v>2.2999999999999998</v>
      </c>
      <c r="L12" s="23">
        <v>4</v>
      </c>
      <c r="M12" s="61">
        <v>0.42499999999999999</v>
      </c>
      <c r="N12" s="23">
        <v>1.6</v>
      </c>
      <c r="O12" s="41">
        <v>5.6</v>
      </c>
      <c r="P12" s="100">
        <v>4.8484848484848486</v>
      </c>
      <c r="Q12" s="75">
        <v>-1992.3130000000001</v>
      </c>
      <c r="R12" s="33">
        <v>37391.985999999997</v>
      </c>
      <c r="S12" s="75">
        <v>17897.12</v>
      </c>
      <c r="T12" s="33">
        <v>6732</v>
      </c>
      <c r="U12" s="75">
        <v>4169.7690000000002</v>
      </c>
      <c r="V12" s="33">
        <v>55289.106</v>
      </c>
      <c r="W12" s="75">
        <v>53296.792999999998</v>
      </c>
      <c r="X12" s="33">
        <v>2774.2085625</v>
      </c>
      <c r="Y12" s="75">
        <v>2649.6889999999999</v>
      </c>
      <c r="Z12" s="34">
        <v>2336.9991249999998</v>
      </c>
      <c r="AA12" s="3"/>
    </row>
    <row r="13" spans="1:27">
      <c r="A13" s="115" t="s">
        <v>252</v>
      </c>
      <c r="B13" s="40" t="s">
        <v>169</v>
      </c>
      <c r="C13" s="40" t="s">
        <v>173</v>
      </c>
      <c r="D13" s="26">
        <v>18</v>
      </c>
      <c r="E13" s="40">
        <v>0.9</v>
      </c>
      <c r="F13" s="26">
        <v>0</v>
      </c>
      <c r="G13" s="40">
        <v>3.6</v>
      </c>
      <c r="H13" s="26">
        <v>0</v>
      </c>
      <c r="I13" s="40">
        <v>0</v>
      </c>
      <c r="J13" s="26">
        <v>3.5</v>
      </c>
      <c r="K13" s="40">
        <v>1</v>
      </c>
      <c r="L13" s="26">
        <v>4.5</v>
      </c>
      <c r="M13" s="60">
        <v>0.77777777777777779</v>
      </c>
      <c r="N13" s="26">
        <v>1.6</v>
      </c>
      <c r="O13" s="40">
        <v>6.1</v>
      </c>
      <c r="P13" s="99">
        <v>5</v>
      </c>
      <c r="Q13" s="74">
        <v>-4058.8270000000002</v>
      </c>
      <c r="R13" s="28">
        <v>48235.57</v>
      </c>
      <c r="S13" s="74">
        <v>36539.502999999997</v>
      </c>
      <c r="T13" s="28">
        <v>22493.508000000002</v>
      </c>
      <c r="U13" s="74">
        <v>0</v>
      </c>
      <c r="V13" s="28">
        <v>84775.073000000004</v>
      </c>
      <c r="W13" s="74">
        <v>80716.245999999999</v>
      </c>
      <c r="X13" s="28">
        <v>3460.0869444444447</v>
      </c>
      <c r="Y13" s="74">
        <v>3234.5965555555554</v>
      </c>
      <c r="Z13" s="29">
        <v>2679.7538888888889</v>
      </c>
      <c r="AA13" s="3"/>
    </row>
    <row r="14" spans="1:27" s="13" customFormat="1">
      <c r="A14" s="123" t="s">
        <v>252</v>
      </c>
      <c r="B14" s="42" t="s">
        <v>279</v>
      </c>
      <c r="C14" s="42"/>
      <c r="D14" s="36">
        <f>SUM(D9:D13)</f>
        <v>69</v>
      </c>
      <c r="E14" s="59">
        <f>SUM(E9:E13)</f>
        <v>4.0000000000000009</v>
      </c>
      <c r="F14" s="37">
        <f t="shared" ref="F14:L14" si="0">SUM(F9:F13)</f>
        <v>0</v>
      </c>
      <c r="G14" s="59">
        <f t="shared" si="0"/>
        <v>13.700000000000001</v>
      </c>
      <c r="H14" s="37">
        <f t="shared" si="0"/>
        <v>0</v>
      </c>
      <c r="I14" s="59">
        <f t="shared" si="0"/>
        <v>0</v>
      </c>
      <c r="J14" s="37">
        <f t="shared" si="0"/>
        <v>10.8</v>
      </c>
      <c r="K14" s="59">
        <f t="shared" si="0"/>
        <v>6.9</v>
      </c>
      <c r="L14" s="37">
        <f t="shared" si="0"/>
        <v>17.7</v>
      </c>
      <c r="M14" s="62">
        <f>+J14/L14</f>
        <v>0.61016949152542377</v>
      </c>
      <c r="N14" s="36">
        <f>SUM(N9:N13)</f>
        <v>8.6999999999999993</v>
      </c>
      <c r="O14" s="42">
        <f t="shared" ref="O14" si="1">SUM(O9:O13)</f>
        <v>26.4</v>
      </c>
      <c r="P14" s="37">
        <f>+D14/(G14+H14)</f>
        <v>5.0364963503649633</v>
      </c>
      <c r="Q14" s="76">
        <f>SUM(Q9:Q13)</f>
        <v>-29159.852999999999</v>
      </c>
      <c r="R14" s="38">
        <f t="shared" ref="R14:V14" si="2">SUM(R9:R13)</f>
        <v>195346.899</v>
      </c>
      <c r="S14" s="76">
        <f t="shared" si="2"/>
        <v>100495.89099999999</v>
      </c>
      <c r="T14" s="38">
        <f t="shared" si="2"/>
        <v>33310.271999999997</v>
      </c>
      <c r="U14" s="76">
        <f t="shared" si="2"/>
        <v>7062.6890000000003</v>
      </c>
      <c r="V14" s="38">
        <f t="shared" si="2"/>
        <v>295842.79000000004</v>
      </c>
      <c r="W14" s="76">
        <f>SUM(W9:W13)</f>
        <v>266682.93699999998</v>
      </c>
      <c r="X14" s="38">
        <f>+(V14-(U14+T14))/D14</f>
        <v>3702.4612898550727</v>
      </c>
      <c r="Y14" s="76">
        <f>+(W14-(U14+T14))/D14</f>
        <v>3279.8547246376806</v>
      </c>
      <c r="Z14" s="39">
        <f>+R14/D14</f>
        <v>2831.1144782608694</v>
      </c>
      <c r="AA14" s="22"/>
    </row>
    <row r="15" spans="1:27">
      <c r="A15" s="114" t="s">
        <v>253</v>
      </c>
      <c r="B15" s="48" t="s">
        <v>149</v>
      </c>
      <c r="C15" s="48" t="s">
        <v>150</v>
      </c>
      <c r="D15" s="51">
        <v>21</v>
      </c>
      <c r="E15" s="48">
        <v>1</v>
      </c>
      <c r="F15" s="51">
        <v>0</v>
      </c>
      <c r="G15" s="48">
        <v>1.5</v>
      </c>
      <c r="H15" s="51">
        <v>0</v>
      </c>
      <c r="I15" s="48">
        <v>0</v>
      </c>
      <c r="J15" s="51">
        <v>2.5</v>
      </c>
      <c r="K15" s="48">
        <v>0</v>
      </c>
      <c r="L15" s="51">
        <v>2.5</v>
      </c>
      <c r="M15" s="63">
        <v>1</v>
      </c>
      <c r="N15" s="51">
        <v>1.8</v>
      </c>
      <c r="O15" s="48">
        <v>4.3</v>
      </c>
      <c r="P15" s="126">
        <v>14</v>
      </c>
      <c r="Q15" s="77">
        <v>-4752</v>
      </c>
      <c r="R15" s="53">
        <v>35905</v>
      </c>
      <c r="S15" s="77">
        <v>24459.212</v>
      </c>
      <c r="T15" s="53">
        <v>14895</v>
      </c>
      <c r="U15" s="77">
        <v>5012.4669999999996</v>
      </c>
      <c r="V15" s="53">
        <v>60364.212</v>
      </c>
      <c r="W15" s="77">
        <v>55612.212</v>
      </c>
      <c r="X15" s="53">
        <v>1926.5116666666665</v>
      </c>
      <c r="Y15" s="77">
        <v>1700.2259523809521</v>
      </c>
      <c r="Z15" s="54">
        <v>1709.7619047619048</v>
      </c>
      <c r="AA15" s="3"/>
    </row>
    <row r="16" spans="1:27">
      <c r="A16" s="122" t="s">
        <v>253</v>
      </c>
      <c r="B16" s="41" t="s">
        <v>113</v>
      </c>
      <c r="C16" s="41" t="s">
        <v>114</v>
      </c>
      <c r="D16" s="23">
        <v>23</v>
      </c>
      <c r="E16" s="41">
        <v>0.8</v>
      </c>
      <c r="F16" s="23">
        <v>0</v>
      </c>
      <c r="G16" s="41">
        <v>5.2</v>
      </c>
      <c r="H16" s="23">
        <v>0</v>
      </c>
      <c r="I16" s="41">
        <v>0</v>
      </c>
      <c r="J16" s="23">
        <v>2.9</v>
      </c>
      <c r="K16" s="41">
        <v>3</v>
      </c>
      <c r="L16" s="23">
        <v>5.9</v>
      </c>
      <c r="M16" s="61">
        <v>0.49152542372881353</v>
      </c>
      <c r="N16" s="23">
        <v>1.3</v>
      </c>
      <c r="O16" s="41">
        <v>7.2</v>
      </c>
      <c r="P16" s="100">
        <v>4.4230769230769234</v>
      </c>
      <c r="Q16" s="75">
        <v>-2298.0700000000002</v>
      </c>
      <c r="R16" s="33">
        <v>46106.58</v>
      </c>
      <c r="S16" s="75">
        <v>24013.059000000001</v>
      </c>
      <c r="T16" s="33">
        <v>0</v>
      </c>
      <c r="U16" s="75">
        <v>10402.203</v>
      </c>
      <c r="V16" s="33">
        <v>70119.638999999996</v>
      </c>
      <c r="W16" s="75">
        <v>67821.569000000003</v>
      </c>
      <c r="X16" s="33">
        <v>2596.4102608695648</v>
      </c>
      <c r="Y16" s="75">
        <v>2496.4941739130436</v>
      </c>
      <c r="Z16" s="34">
        <v>2004.6339130434783</v>
      </c>
      <c r="AA16" s="3"/>
    </row>
    <row r="17" spans="1:27">
      <c r="A17" s="115" t="s">
        <v>253</v>
      </c>
      <c r="B17" s="40" t="s">
        <v>143</v>
      </c>
      <c r="C17" s="40" t="s">
        <v>146</v>
      </c>
      <c r="D17" s="26">
        <v>24</v>
      </c>
      <c r="E17" s="40">
        <v>0.8</v>
      </c>
      <c r="F17" s="26">
        <v>0</v>
      </c>
      <c r="G17" s="40">
        <v>5.2</v>
      </c>
      <c r="H17" s="26">
        <v>0</v>
      </c>
      <c r="I17" s="40">
        <v>0</v>
      </c>
      <c r="J17" s="26">
        <v>2.7</v>
      </c>
      <c r="K17" s="40">
        <v>3.3</v>
      </c>
      <c r="L17" s="26">
        <v>6</v>
      </c>
      <c r="M17" s="60">
        <v>0.45</v>
      </c>
      <c r="N17" s="26">
        <v>4.5999999999999996</v>
      </c>
      <c r="O17" s="40">
        <v>10.6</v>
      </c>
      <c r="P17" s="99">
        <v>4.615384615384615</v>
      </c>
      <c r="Q17" s="74">
        <v>-7855.402</v>
      </c>
      <c r="R17" s="28">
        <v>109641.56200000001</v>
      </c>
      <c r="S17" s="74">
        <v>41726.118999999999</v>
      </c>
      <c r="T17" s="28">
        <v>13363.896000000001</v>
      </c>
      <c r="U17" s="74">
        <v>16697.576000000001</v>
      </c>
      <c r="V17" s="28">
        <v>151367.68100000001</v>
      </c>
      <c r="W17" s="74">
        <v>143512.27900000001</v>
      </c>
      <c r="X17" s="28">
        <v>5054.4253749999998</v>
      </c>
      <c r="Y17" s="74">
        <v>4727.1169583333331</v>
      </c>
      <c r="Z17" s="29">
        <v>4568.3984166666669</v>
      </c>
      <c r="AA17" s="3"/>
    </row>
    <row r="18" spans="1:27">
      <c r="A18" s="30" t="s">
        <v>253</v>
      </c>
      <c r="B18" s="41" t="s">
        <v>183</v>
      </c>
      <c r="C18" s="41" t="s">
        <v>184</v>
      </c>
      <c r="D18" s="23">
        <v>42</v>
      </c>
      <c r="E18" s="41">
        <v>0.7</v>
      </c>
      <c r="F18" s="23">
        <v>0</v>
      </c>
      <c r="G18" s="41">
        <v>7</v>
      </c>
      <c r="H18" s="23">
        <v>0.1</v>
      </c>
      <c r="I18" s="41">
        <v>0</v>
      </c>
      <c r="J18" s="23">
        <v>6.9</v>
      </c>
      <c r="K18" s="41">
        <v>0.9</v>
      </c>
      <c r="L18" s="23">
        <v>7.8</v>
      </c>
      <c r="M18" s="61">
        <v>0.88461538461538469</v>
      </c>
      <c r="N18" s="23">
        <v>5.6</v>
      </c>
      <c r="O18" s="41">
        <v>13.4</v>
      </c>
      <c r="P18" s="100">
        <v>5.915492957746479</v>
      </c>
      <c r="Q18" s="75">
        <v>-2994.1370000000002</v>
      </c>
      <c r="R18" s="33">
        <v>89020.838000000003</v>
      </c>
      <c r="S18" s="75">
        <v>53023.048999999999</v>
      </c>
      <c r="T18" s="33">
        <v>37244.635999999999</v>
      </c>
      <c r="U18" s="75">
        <v>598.899</v>
      </c>
      <c r="V18" s="33">
        <v>142043.88699999999</v>
      </c>
      <c r="W18" s="75">
        <v>139049.75</v>
      </c>
      <c r="X18" s="33">
        <v>2480.9607619047615</v>
      </c>
      <c r="Y18" s="75">
        <v>2409.6717857142858</v>
      </c>
      <c r="Z18" s="34">
        <v>2119.5437619047621</v>
      </c>
      <c r="AA18" s="3"/>
    </row>
    <row r="19" spans="1:27">
      <c r="A19" s="24" t="s">
        <v>253</v>
      </c>
      <c r="B19" s="40" t="s">
        <v>162</v>
      </c>
      <c r="C19" s="40" t="s">
        <v>163</v>
      </c>
      <c r="D19" s="26">
        <v>39</v>
      </c>
      <c r="E19" s="40">
        <v>0.8</v>
      </c>
      <c r="F19" s="26">
        <v>0</v>
      </c>
      <c r="G19" s="40">
        <v>7.1</v>
      </c>
      <c r="H19" s="26">
        <v>0</v>
      </c>
      <c r="I19" s="40">
        <v>0.5</v>
      </c>
      <c r="J19" s="26">
        <v>7.4</v>
      </c>
      <c r="K19" s="40">
        <v>1</v>
      </c>
      <c r="L19" s="26">
        <v>8.4</v>
      </c>
      <c r="M19" s="60">
        <v>0.88095238095238093</v>
      </c>
      <c r="N19" s="26">
        <v>6</v>
      </c>
      <c r="O19" s="40">
        <v>14.4</v>
      </c>
      <c r="P19" s="99">
        <v>5.4929577464788739</v>
      </c>
      <c r="Q19" s="74">
        <v>-13285.405000000001</v>
      </c>
      <c r="R19" s="28">
        <v>125591.655</v>
      </c>
      <c r="S19" s="74">
        <v>64476.03</v>
      </c>
      <c r="T19" s="28">
        <v>20568.78</v>
      </c>
      <c r="U19" s="74">
        <v>27813.289000000001</v>
      </c>
      <c r="V19" s="28">
        <v>190067.685</v>
      </c>
      <c r="W19" s="74">
        <v>176782.28</v>
      </c>
      <c r="X19" s="28">
        <v>2083.6119999999996</v>
      </c>
      <c r="Y19" s="74">
        <v>1888.2383970588235</v>
      </c>
      <c r="Z19" s="29">
        <v>1846.9361029411764</v>
      </c>
      <c r="AA19" s="3"/>
    </row>
    <row r="20" spans="1:27">
      <c r="A20" s="30" t="s">
        <v>253</v>
      </c>
      <c r="B20" s="41" t="s">
        <v>211</v>
      </c>
      <c r="C20" s="41" t="s">
        <v>212</v>
      </c>
      <c r="D20" s="23">
        <v>41</v>
      </c>
      <c r="E20" s="41">
        <v>0.8</v>
      </c>
      <c r="F20" s="23">
        <v>1</v>
      </c>
      <c r="G20" s="41">
        <v>7.1</v>
      </c>
      <c r="H20" s="23">
        <v>0</v>
      </c>
      <c r="I20" s="41">
        <v>1.3</v>
      </c>
      <c r="J20" s="23">
        <v>9.9</v>
      </c>
      <c r="K20" s="41">
        <v>0.3</v>
      </c>
      <c r="L20" s="23">
        <v>10.199999999999999</v>
      </c>
      <c r="M20" s="61">
        <v>0.97058823529411775</v>
      </c>
      <c r="N20" s="23">
        <v>7.9</v>
      </c>
      <c r="O20" s="41">
        <v>18.100000000000001</v>
      </c>
      <c r="P20" s="100">
        <v>5.774647887323944</v>
      </c>
      <c r="Q20" s="75">
        <v>-4277.7389999999996</v>
      </c>
      <c r="R20" s="33">
        <v>110131.454</v>
      </c>
      <c r="S20" s="75">
        <v>76593.535999999993</v>
      </c>
      <c r="T20" s="33">
        <v>18763.116000000002</v>
      </c>
      <c r="U20" s="75">
        <v>17535.805</v>
      </c>
      <c r="V20" s="33">
        <v>186724.99</v>
      </c>
      <c r="W20" s="75">
        <v>182447.25099999999</v>
      </c>
      <c r="X20" s="33">
        <v>3668.9285121951216</v>
      </c>
      <c r="Y20" s="75">
        <v>3564.593414634146</v>
      </c>
      <c r="Z20" s="34">
        <v>2686.1330243902439</v>
      </c>
      <c r="AA20" s="3"/>
    </row>
    <row r="21" spans="1:27">
      <c r="A21" s="24" t="s">
        <v>253</v>
      </c>
      <c r="B21" s="40" t="s">
        <v>131</v>
      </c>
      <c r="C21" s="40" t="s">
        <v>132</v>
      </c>
      <c r="D21" s="26">
        <v>42</v>
      </c>
      <c r="E21" s="40">
        <v>0.8</v>
      </c>
      <c r="F21" s="26">
        <v>0</v>
      </c>
      <c r="G21" s="40">
        <v>5.3</v>
      </c>
      <c r="H21" s="26">
        <v>0</v>
      </c>
      <c r="I21" s="40">
        <v>1</v>
      </c>
      <c r="J21" s="26">
        <v>6.3</v>
      </c>
      <c r="K21" s="40">
        <v>0.9</v>
      </c>
      <c r="L21" s="26">
        <v>7.1</v>
      </c>
      <c r="M21" s="60">
        <v>0.88732394366197187</v>
      </c>
      <c r="N21" s="26">
        <v>7</v>
      </c>
      <c r="O21" s="40">
        <v>14.2</v>
      </c>
      <c r="P21" s="99">
        <v>7.9245283018867925</v>
      </c>
      <c r="Q21" s="74">
        <v>-8139.79</v>
      </c>
      <c r="R21" s="28">
        <v>107383.35799999999</v>
      </c>
      <c r="S21" s="74">
        <v>60576.953999999998</v>
      </c>
      <c r="T21" s="28">
        <v>7957</v>
      </c>
      <c r="U21" s="74">
        <v>28353.564999999999</v>
      </c>
      <c r="V21" s="28">
        <v>167960.31200000001</v>
      </c>
      <c r="W21" s="74">
        <v>159820.522</v>
      </c>
      <c r="X21" s="28">
        <v>3134.5177857142858</v>
      </c>
      <c r="Y21" s="74">
        <v>2940.7132619047616</v>
      </c>
      <c r="Z21" s="29">
        <v>2556.7466190476189</v>
      </c>
      <c r="AA21" s="3"/>
    </row>
    <row r="22" spans="1:27">
      <c r="A22" s="30" t="s">
        <v>253</v>
      </c>
      <c r="B22" s="41" t="s">
        <v>108</v>
      </c>
      <c r="C22" s="41" t="s">
        <v>109</v>
      </c>
      <c r="D22" s="23">
        <v>47</v>
      </c>
      <c r="E22" s="41">
        <v>0.8</v>
      </c>
      <c r="F22" s="23">
        <v>0</v>
      </c>
      <c r="G22" s="41">
        <v>6.7</v>
      </c>
      <c r="H22" s="23">
        <v>0</v>
      </c>
      <c r="I22" s="41">
        <v>0</v>
      </c>
      <c r="J22" s="23">
        <v>5.7</v>
      </c>
      <c r="K22" s="41">
        <v>1.7</v>
      </c>
      <c r="L22" s="23">
        <v>7.4</v>
      </c>
      <c r="M22" s="61">
        <v>0.77027027027027029</v>
      </c>
      <c r="N22" s="23">
        <v>5.2</v>
      </c>
      <c r="O22" s="41">
        <v>12.600000000000001</v>
      </c>
      <c r="P22" s="100">
        <v>7.0149253731343277</v>
      </c>
      <c r="Q22" s="75">
        <v>-46420.995999999999</v>
      </c>
      <c r="R22" s="33">
        <v>112236.3986</v>
      </c>
      <c r="S22" s="75">
        <v>74762.342999999993</v>
      </c>
      <c r="T22" s="33">
        <v>23101.116000000002</v>
      </c>
      <c r="U22" s="75">
        <v>11211.8</v>
      </c>
      <c r="V22" s="33">
        <v>186998.74160000001</v>
      </c>
      <c r="W22" s="75">
        <v>140577.74559999999</v>
      </c>
      <c r="X22" s="33">
        <v>3248.634587234043</v>
      </c>
      <c r="Y22" s="75">
        <v>2260.9538212765956</v>
      </c>
      <c r="Z22" s="34">
        <v>2388.0084808510637</v>
      </c>
      <c r="AA22" s="3"/>
    </row>
    <row r="23" spans="1:27" s="13" customFormat="1">
      <c r="A23" s="127" t="s">
        <v>253</v>
      </c>
      <c r="B23" s="17" t="s">
        <v>282</v>
      </c>
      <c r="C23" s="17"/>
      <c r="D23" s="57">
        <f>SUM(D15:D22)</f>
        <v>279</v>
      </c>
      <c r="E23" s="19">
        <f>SUM(E15:E22)</f>
        <v>6.4999999999999991</v>
      </c>
      <c r="F23" s="14">
        <f t="shared" ref="F23:L23" si="3">SUM(F15:F22)</f>
        <v>1</v>
      </c>
      <c r="G23" s="19">
        <f t="shared" si="3"/>
        <v>45.1</v>
      </c>
      <c r="H23" s="14">
        <f t="shared" si="3"/>
        <v>0.1</v>
      </c>
      <c r="I23" s="19">
        <f t="shared" si="3"/>
        <v>2.8</v>
      </c>
      <c r="J23" s="14">
        <f t="shared" si="3"/>
        <v>44.300000000000004</v>
      </c>
      <c r="K23" s="19">
        <f t="shared" si="3"/>
        <v>11.1</v>
      </c>
      <c r="L23" s="14">
        <f t="shared" si="3"/>
        <v>55.3</v>
      </c>
      <c r="M23" s="64">
        <f>+J23/L23</f>
        <v>0.80108499095840879</v>
      </c>
      <c r="N23" s="57">
        <f>SUM(N15:N22)</f>
        <v>39.4</v>
      </c>
      <c r="O23" s="17">
        <f t="shared" ref="O23" si="4">SUM(O15:O22)</f>
        <v>94.800000000000011</v>
      </c>
      <c r="P23" s="14">
        <f>+D23/(G23+H23)</f>
        <v>6.1725663716814152</v>
      </c>
      <c r="Q23" s="21">
        <f>SUM(Q15:Q22)</f>
        <v>-90023.539000000004</v>
      </c>
      <c r="R23" s="15">
        <f t="shared" ref="R23:W23" si="5">SUM(R15:R22)</f>
        <v>736016.8456</v>
      </c>
      <c r="S23" s="21">
        <f t="shared" si="5"/>
        <v>419630.30200000003</v>
      </c>
      <c r="T23" s="15">
        <f t="shared" si="5"/>
        <v>135893.54400000002</v>
      </c>
      <c r="U23" s="21">
        <f t="shared" si="5"/>
        <v>117625.60400000001</v>
      </c>
      <c r="V23" s="15">
        <f t="shared" si="5"/>
        <v>1155647.1476</v>
      </c>
      <c r="W23" s="21">
        <f t="shared" si="5"/>
        <v>1065623.6085999999</v>
      </c>
      <c r="X23" s="15">
        <f>+(V23-(U23+T23))/D23</f>
        <v>3233.4336903225808</v>
      </c>
      <c r="Y23" s="21">
        <f>+(W23-(U23+T23))/D23</f>
        <v>2910.7686759856624</v>
      </c>
      <c r="Z23" s="58">
        <f>+R23/D23</f>
        <v>2638.0532100358423</v>
      </c>
      <c r="AA23" s="22"/>
    </row>
    <row r="24" spans="1:27">
      <c r="A24" s="125" t="s">
        <v>254</v>
      </c>
      <c r="B24" s="66" t="s">
        <v>215</v>
      </c>
      <c r="C24" s="66" t="s">
        <v>216</v>
      </c>
      <c r="D24" s="69">
        <v>51</v>
      </c>
      <c r="E24" s="66">
        <v>0.9</v>
      </c>
      <c r="F24" s="69">
        <v>1</v>
      </c>
      <c r="G24" s="66">
        <v>5.8</v>
      </c>
      <c r="H24" s="69">
        <v>0</v>
      </c>
      <c r="I24" s="66">
        <v>0</v>
      </c>
      <c r="J24" s="69">
        <v>7.1</v>
      </c>
      <c r="K24" s="66">
        <v>0.6</v>
      </c>
      <c r="L24" s="69">
        <v>7.7</v>
      </c>
      <c r="M24" s="70">
        <v>0.92207792207792205</v>
      </c>
      <c r="N24" s="69">
        <v>2</v>
      </c>
      <c r="O24" s="66">
        <v>9.6999999999999993</v>
      </c>
      <c r="P24" s="124">
        <v>8.793103448275863</v>
      </c>
      <c r="Q24" s="78">
        <v>-4857.2160000000003</v>
      </c>
      <c r="R24" s="72">
        <v>82386.13</v>
      </c>
      <c r="S24" s="78">
        <v>66993.952999999994</v>
      </c>
      <c r="T24" s="72">
        <v>12719.208000000001</v>
      </c>
      <c r="U24" s="78">
        <v>15296.183999999999</v>
      </c>
      <c r="V24" s="72">
        <v>149380.08300000001</v>
      </c>
      <c r="W24" s="78">
        <v>144522.867</v>
      </c>
      <c r="X24" s="72">
        <v>2379.6998235294122</v>
      </c>
      <c r="Y24" s="78">
        <v>2284.4602941176472</v>
      </c>
      <c r="Z24" s="73">
        <v>1615.4143137254903</v>
      </c>
      <c r="AA24" s="3"/>
    </row>
    <row r="25" spans="1:27">
      <c r="A25" s="24" t="s">
        <v>254</v>
      </c>
      <c r="B25" s="40" t="s">
        <v>196</v>
      </c>
      <c r="C25" s="40" t="s">
        <v>197</v>
      </c>
      <c r="D25" s="26">
        <v>54</v>
      </c>
      <c r="E25" s="40">
        <v>1</v>
      </c>
      <c r="F25" s="26">
        <v>0</v>
      </c>
      <c r="G25" s="40">
        <v>6.9</v>
      </c>
      <c r="H25" s="26">
        <v>0</v>
      </c>
      <c r="I25" s="40">
        <v>1</v>
      </c>
      <c r="J25" s="26">
        <v>7.7</v>
      </c>
      <c r="K25" s="40">
        <v>1.2</v>
      </c>
      <c r="L25" s="26">
        <v>8.9</v>
      </c>
      <c r="M25" s="60">
        <v>0.8651685393258427</v>
      </c>
      <c r="N25" s="26">
        <v>4.0999999999999996</v>
      </c>
      <c r="O25" s="40">
        <v>13</v>
      </c>
      <c r="P25" s="99">
        <v>7.8260869565217384</v>
      </c>
      <c r="Q25" s="74">
        <v>-10038.790000000001</v>
      </c>
      <c r="R25" s="28">
        <v>104198.72100000001</v>
      </c>
      <c r="S25" s="74">
        <v>61487.493000000002</v>
      </c>
      <c r="T25" s="28">
        <v>18086.654999999999</v>
      </c>
      <c r="U25" s="74">
        <v>17806.606</v>
      </c>
      <c r="V25" s="28">
        <v>165686.21400000001</v>
      </c>
      <c r="W25" s="74">
        <v>155647.424</v>
      </c>
      <c r="X25" s="28">
        <v>2403.5732037037037</v>
      </c>
      <c r="Y25" s="74">
        <v>2217.6696851851852</v>
      </c>
      <c r="Z25" s="29">
        <v>1929.6059444444445</v>
      </c>
      <c r="AA25" s="3"/>
    </row>
    <row r="26" spans="1:27">
      <c r="A26" s="30" t="s">
        <v>254</v>
      </c>
      <c r="B26" s="41" t="s">
        <v>162</v>
      </c>
      <c r="C26" s="41" t="s">
        <v>164</v>
      </c>
      <c r="D26" s="23">
        <v>68</v>
      </c>
      <c r="E26" s="41">
        <v>0.7</v>
      </c>
      <c r="F26" s="23">
        <v>0</v>
      </c>
      <c r="G26" s="41">
        <v>7</v>
      </c>
      <c r="H26" s="23">
        <v>2.9</v>
      </c>
      <c r="I26" s="41">
        <v>1</v>
      </c>
      <c r="J26" s="23">
        <v>11.3</v>
      </c>
      <c r="K26" s="41">
        <v>0.3</v>
      </c>
      <c r="L26" s="23">
        <v>11.6</v>
      </c>
      <c r="M26" s="61">
        <v>0.97413793103448287</v>
      </c>
      <c r="N26" s="23">
        <v>10.1</v>
      </c>
      <c r="O26" s="41">
        <v>21.700000000000003</v>
      </c>
      <c r="P26" s="100">
        <v>6.8686868686868685</v>
      </c>
      <c r="Q26" s="75">
        <v>-10641.646000000001</v>
      </c>
      <c r="R26" s="33">
        <v>156376.818</v>
      </c>
      <c r="S26" s="75">
        <v>77216.135999999999</v>
      </c>
      <c r="T26" s="33">
        <v>22361.88</v>
      </c>
      <c r="U26" s="75">
        <v>28170.811000000002</v>
      </c>
      <c r="V26" s="33">
        <v>233592.954</v>
      </c>
      <c r="W26" s="75">
        <v>222951.30799999999</v>
      </c>
      <c r="X26" s="33">
        <v>4693.8528974358969</v>
      </c>
      <c r="Y26" s="75">
        <v>4420.9901794871785</v>
      </c>
      <c r="Z26" s="34">
        <v>4009.6619999999998</v>
      </c>
      <c r="AA26" s="3"/>
    </row>
    <row r="27" spans="1:27">
      <c r="A27" s="24" t="s">
        <v>254</v>
      </c>
      <c r="B27" s="40" t="s">
        <v>181</v>
      </c>
      <c r="C27" s="40" t="s">
        <v>182</v>
      </c>
      <c r="D27" s="26">
        <v>66</v>
      </c>
      <c r="E27" s="40">
        <v>0.7</v>
      </c>
      <c r="F27" s="26">
        <v>1</v>
      </c>
      <c r="G27" s="40">
        <v>7.6</v>
      </c>
      <c r="H27" s="26">
        <v>0</v>
      </c>
      <c r="I27" s="40">
        <v>1</v>
      </c>
      <c r="J27" s="26">
        <v>6.3</v>
      </c>
      <c r="K27" s="40">
        <v>4</v>
      </c>
      <c r="L27" s="26">
        <v>10.3</v>
      </c>
      <c r="M27" s="60">
        <v>0.61165048543689315</v>
      </c>
      <c r="N27" s="26">
        <v>7.9</v>
      </c>
      <c r="O27" s="40">
        <v>18.200000000000003</v>
      </c>
      <c r="P27" s="99">
        <v>8.6842105263157894</v>
      </c>
      <c r="Q27" s="74">
        <v>-7451.6379999999999</v>
      </c>
      <c r="R27" s="28">
        <v>112941.245</v>
      </c>
      <c r="S27" s="74">
        <v>44425.891000000003</v>
      </c>
      <c r="T27" s="28">
        <v>6641</v>
      </c>
      <c r="U27" s="74">
        <v>11361.584000000001</v>
      </c>
      <c r="V27" s="28">
        <v>157367.136</v>
      </c>
      <c r="W27" s="74">
        <v>149915.49799999999</v>
      </c>
      <c r="X27" s="28">
        <v>2111.5841212121213</v>
      </c>
      <c r="Y27" s="74">
        <v>1998.680515151515</v>
      </c>
      <c r="Z27" s="29">
        <v>1711.2309848484847</v>
      </c>
      <c r="AA27" s="3"/>
    </row>
    <row r="28" spans="1:27">
      <c r="A28" s="30" t="s">
        <v>254</v>
      </c>
      <c r="B28" s="41" t="s">
        <v>215</v>
      </c>
      <c r="C28" s="41" t="s">
        <v>217</v>
      </c>
      <c r="D28" s="23">
        <v>81</v>
      </c>
      <c r="E28" s="41">
        <v>0.9</v>
      </c>
      <c r="F28" s="23">
        <v>1</v>
      </c>
      <c r="G28" s="41">
        <v>8.4</v>
      </c>
      <c r="H28" s="23">
        <v>0</v>
      </c>
      <c r="I28" s="41">
        <v>1.1000000000000001</v>
      </c>
      <c r="J28" s="23">
        <v>11.4</v>
      </c>
      <c r="K28" s="41">
        <v>0</v>
      </c>
      <c r="L28" s="23">
        <v>11.4</v>
      </c>
      <c r="M28" s="61">
        <v>1</v>
      </c>
      <c r="N28" s="23">
        <v>5.0999999999999996</v>
      </c>
      <c r="O28" s="41">
        <v>16.5</v>
      </c>
      <c r="P28" s="100">
        <v>9.6428571428571423</v>
      </c>
      <c r="Q28" s="75">
        <v>-8816.4259999999995</v>
      </c>
      <c r="R28" s="33">
        <v>131633.14300000001</v>
      </c>
      <c r="S28" s="75">
        <v>92076.331999999995</v>
      </c>
      <c r="T28" s="33">
        <v>27165.072</v>
      </c>
      <c r="U28" s="75">
        <v>19315.635999999999</v>
      </c>
      <c r="V28" s="33">
        <v>223709.47500000001</v>
      </c>
      <c r="W28" s="75">
        <v>214893.049</v>
      </c>
      <c r="X28" s="33">
        <v>2188.0094691358022</v>
      </c>
      <c r="Y28" s="75">
        <v>2079.1647037037037</v>
      </c>
      <c r="Z28" s="34">
        <v>1625.1005308641977</v>
      </c>
      <c r="AA28" s="3"/>
    </row>
    <row r="29" spans="1:27">
      <c r="A29" s="24" t="s">
        <v>254</v>
      </c>
      <c r="B29" s="40" t="s">
        <v>99</v>
      </c>
      <c r="C29" s="40" t="s">
        <v>100</v>
      </c>
      <c r="D29" s="26">
        <v>87</v>
      </c>
      <c r="E29" s="40">
        <v>0.8</v>
      </c>
      <c r="F29" s="26">
        <v>1</v>
      </c>
      <c r="G29" s="40">
        <v>10.4</v>
      </c>
      <c r="H29" s="26">
        <v>0</v>
      </c>
      <c r="I29" s="40">
        <v>1</v>
      </c>
      <c r="J29" s="26">
        <v>10.9</v>
      </c>
      <c r="K29" s="40">
        <v>2.2999999999999998</v>
      </c>
      <c r="L29" s="26">
        <v>13.2</v>
      </c>
      <c r="M29" s="60">
        <v>0.8257575757575758</v>
      </c>
      <c r="N29" s="26">
        <v>6.9</v>
      </c>
      <c r="O29" s="40">
        <v>20.100000000000001</v>
      </c>
      <c r="P29" s="99">
        <v>8.365384615384615</v>
      </c>
      <c r="Q29" s="74">
        <v>-10473.063</v>
      </c>
      <c r="R29" s="28">
        <v>145736.13500000001</v>
      </c>
      <c r="S29" s="74">
        <v>86874.415999999997</v>
      </c>
      <c r="T29" s="28">
        <v>22375.583999999999</v>
      </c>
      <c r="U29" s="74">
        <v>41971.555999999997</v>
      </c>
      <c r="V29" s="28">
        <v>232610.55100000001</v>
      </c>
      <c r="W29" s="74">
        <v>222137.48800000001</v>
      </c>
      <c r="X29" s="28">
        <v>1934.062195402299</v>
      </c>
      <c r="Y29" s="74">
        <v>1813.6821609195401</v>
      </c>
      <c r="Z29" s="29">
        <v>1675.1279885057472</v>
      </c>
      <c r="AA29" s="3"/>
    </row>
    <row r="30" spans="1:27">
      <c r="A30" s="30" t="s">
        <v>254</v>
      </c>
      <c r="B30" s="41" t="s">
        <v>86</v>
      </c>
      <c r="C30" s="41" t="s">
        <v>87</v>
      </c>
      <c r="D30" s="23">
        <v>90</v>
      </c>
      <c r="E30" s="41">
        <v>1</v>
      </c>
      <c r="F30" s="23">
        <v>1</v>
      </c>
      <c r="G30" s="41">
        <v>13.2</v>
      </c>
      <c r="H30" s="23">
        <v>0</v>
      </c>
      <c r="I30" s="41">
        <v>1</v>
      </c>
      <c r="J30" s="23">
        <v>15.2</v>
      </c>
      <c r="K30" s="41">
        <v>1</v>
      </c>
      <c r="L30" s="23">
        <v>16.2</v>
      </c>
      <c r="M30" s="61">
        <v>0.93827160493827155</v>
      </c>
      <c r="N30" s="23">
        <v>9.6</v>
      </c>
      <c r="O30" s="41">
        <v>25.799999999999997</v>
      </c>
      <c r="P30" s="100">
        <v>6.8181818181818183</v>
      </c>
      <c r="Q30" s="75">
        <v>-1661.26</v>
      </c>
      <c r="R30" s="33">
        <v>165361.96</v>
      </c>
      <c r="S30" s="75">
        <v>123361.07799999999</v>
      </c>
      <c r="T30" s="33">
        <v>70148.38</v>
      </c>
      <c r="U30" s="75">
        <v>29227.398000000001</v>
      </c>
      <c r="V30" s="33">
        <v>288723.038</v>
      </c>
      <c r="W30" s="75">
        <v>287061.77799999999</v>
      </c>
      <c r="X30" s="33">
        <v>2103.8584444444446</v>
      </c>
      <c r="Y30" s="75">
        <v>2085.4</v>
      </c>
      <c r="Z30" s="34">
        <v>1837.355111111111</v>
      </c>
      <c r="AA30" s="3"/>
    </row>
    <row r="31" spans="1:27" s="13" customFormat="1">
      <c r="A31" s="127" t="s">
        <v>254</v>
      </c>
      <c r="B31" s="17" t="s">
        <v>262</v>
      </c>
      <c r="C31" s="17"/>
      <c r="D31" s="57">
        <f>SUM(D24:D30)</f>
        <v>497</v>
      </c>
      <c r="E31" s="19">
        <f>SUM(E24:E30)</f>
        <v>6</v>
      </c>
      <c r="F31" s="14">
        <f t="shared" ref="F31:L31" si="6">SUM(F24:F30)</f>
        <v>5</v>
      </c>
      <c r="G31" s="19">
        <f t="shared" si="6"/>
        <v>59.3</v>
      </c>
      <c r="H31" s="14">
        <f t="shared" si="6"/>
        <v>2.9</v>
      </c>
      <c r="I31" s="19">
        <f t="shared" si="6"/>
        <v>6.1</v>
      </c>
      <c r="J31" s="14">
        <f t="shared" si="6"/>
        <v>69.899999999999991</v>
      </c>
      <c r="K31" s="19">
        <f t="shared" si="6"/>
        <v>9.3999999999999986</v>
      </c>
      <c r="L31" s="14">
        <f t="shared" si="6"/>
        <v>79.3</v>
      </c>
      <c r="M31" s="64">
        <f>+J31/L31</f>
        <v>0.88146279949558626</v>
      </c>
      <c r="N31" s="14">
        <f>SUM(N24:N30)</f>
        <v>45.7</v>
      </c>
      <c r="O31" s="19">
        <f t="shared" ref="O31:P31" si="7">SUM(O24:O30)</f>
        <v>125.00000000000001</v>
      </c>
      <c r="P31" s="14">
        <f t="shared" si="7"/>
        <v>56.998511376223838</v>
      </c>
      <c r="Q31" s="21">
        <f>SUM(Q24:Q30)</f>
        <v>-53940.039000000004</v>
      </c>
      <c r="R31" s="15">
        <f t="shared" ref="R31:W31" si="8">SUM(R24:R30)</f>
        <v>898634.152</v>
      </c>
      <c r="S31" s="21">
        <f t="shared" si="8"/>
        <v>552435.299</v>
      </c>
      <c r="T31" s="15">
        <f t="shared" si="8"/>
        <v>179497.77900000001</v>
      </c>
      <c r="U31" s="21">
        <f t="shared" si="8"/>
        <v>163149.77499999997</v>
      </c>
      <c r="V31" s="15">
        <f t="shared" si="8"/>
        <v>1451069.4510000001</v>
      </c>
      <c r="W31" s="21">
        <f t="shared" si="8"/>
        <v>1397129.412</v>
      </c>
      <c r="X31" s="15">
        <f>+(V31-(U31+T31))/D31</f>
        <v>2230.2251448692155</v>
      </c>
      <c r="Y31" s="21">
        <f>+(W31-(U31+T31))/D31</f>
        <v>2121.6938792756541</v>
      </c>
      <c r="Z31" s="58">
        <f>+R31/D31</f>
        <v>1808.1170060362174</v>
      </c>
      <c r="AA31" s="22"/>
    </row>
    <row r="32" spans="1:27">
      <c r="A32" s="125" t="s">
        <v>255</v>
      </c>
      <c r="B32" s="66" t="s">
        <v>64</v>
      </c>
      <c r="C32" s="66" t="s">
        <v>65</v>
      </c>
      <c r="D32" s="69">
        <v>106</v>
      </c>
      <c r="E32" s="66">
        <v>0.5</v>
      </c>
      <c r="F32" s="69">
        <v>0.5</v>
      </c>
      <c r="G32" s="66">
        <v>9.8000000000000007</v>
      </c>
      <c r="H32" s="69">
        <v>0</v>
      </c>
      <c r="I32" s="66">
        <v>0.5</v>
      </c>
      <c r="J32" s="69">
        <v>11.3</v>
      </c>
      <c r="K32" s="66">
        <v>0</v>
      </c>
      <c r="L32" s="69">
        <v>11.3</v>
      </c>
      <c r="M32" s="70">
        <v>1</v>
      </c>
      <c r="N32" s="69">
        <v>9.8000000000000007</v>
      </c>
      <c r="O32" s="66">
        <v>21.1</v>
      </c>
      <c r="P32" s="124">
        <v>10.816326530612244</v>
      </c>
      <c r="Q32" s="78">
        <v>-35910.392</v>
      </c>
      <c r="R32" s="72">
        <v>157237</v>
      </c>
      <c r="S32" s="78">
        <v>81424.115000000005</v>
      </c>
      <c r="T32" s="72">
        <v>58953.311999999998</v>
      </c>
      <c r="U32" s="78">
        <v>0</v>
      </c>
      <c r="V32" s="72">
        <v>238660.728</v>
      </c>
      <c r="W32" s="78">
        <v>202750.33600000001</v>
      </c>
      <c r="X32" s="72">
        <v>1695.3529811320755</v>
      </c>
      <c r="Y32" s="78">
        <v>1356.5756981132076</v>
      </c>
      <c r="Z32" s="73">
        <v>1483.367924528302</v>
      </c>
      <c r="AA32" s="3"/>
    </row>
    <row r="33" spans="1:27">
      <c r="A33" s="24" t="s">
        <v>255</v>
      </c>
      <c r="B33" s="40" t="s">
        <v>152</v>
      </c>
      <c r="C33" s="40" t="s">
        <v>153</v>
      </c>
      <c r="D33" s="26">
        <v>133</v>
      </c>
      <c r="E33" s="40">
        <v>0.8</v>
      </c>
      <c r="F33" s="26">
        <v>1</v>
      </c>
      <c r="G33" s="40">
        <v>16.2</v>
      </c>
      <c r="H33" s="26">
        <v>1</v>
      </c>
      <c r="I33" s="40">
        <v>2</v>
      </c>
      <c r="J33" s="26">
        <v>20.8</v>
      </c>
      <c r="K33" s="40">
        <v>0.2</v>
      </c>
      <c r="L33" s="26">
        <v>21</v>
      </c>
      <c r="M33" s="60">
        <v>0.99047619047619051</v>
      </c>
      <c r="N33" s="26">
        <v>8.6999999999999993</v>
      </c>
      <c r="O33" s="40">
        <v>29.7</v>
      </c>
      <c r="P33" s="99">
        <v>7.7325581395348841</v>
      </c>
      <c r="Q33" s="74">
        <v>-23770.081999999999</v>
      </c>
      <c r="R33" s="28">
        <v>250146.77799999999</v>
      </c>
      <c r="S33" s="74">
        <v>125298.014</v>
      </c>
      <c r="T33" s="28">
        <v>39948.372000000003</v>
      </c>
      <c r="U33" s="74">
        <v>35113.972999999998</v>
      </c>
      <c r="V33" s="28">
        <v>375444.79200000002</v>
      </c>
      <c r="W33" s="74">
        <v>351674.71</v>
      </c>
      <c r="X33" s="28">
        <v>2258.5146390977447</v>
      </c>
      <c r="Y33" s="74">
        <v>2079.7922180451128</v>
      </c>
      <c r="Z33" s="29">
        <v>1880.8028421052632</v>
      </c>
      <c r="AA33" s="3"/>
    </row>
    <row r="34" spans="1:27">
      <c r="A34" s="30" t="s">
        <v>255</v>
      </c>
      <c r="B34" s="41" t="s">
        <v>1</v>
      </c>
      <c r="C34" s="41" t="s">
        <v>3</v>
      </c>
      <c r="D34" s="23">
        <v>189</v>
      </c>
      <c r="E34" s="41">
        <v>0.8</v>
      </c>
      <c r="F34" s="23">
        <v>2</v>
      </c>
      <c r="G34" s="41">
        <v>14.2</v>
      </c>
      <c r="H34" s="23">
        <v>1</v>
      </c>
      <c r="I34" s="41">
        <v>1</v>
      </c>
      <c r="J34" s="23">
        <v>16.399999999999999</v>
      </c>
      <c r="K34" s="41">
        <v>2.6</v>
      </c>
      <c r="L34" s="23">
        <v>18.899999999999999</v>
      </c>
      <c r="M34" s="61">
        <v>0.86772486772486768</v>
      </c>
      <c r="N34" s="23">
        <v>20.100000000000001</v>
      </c>
      <c r="O34" s="41">
        <v>39.1</v>
      </c>
      <c r="P34" s="100">
        <v>12.434210526315789</v>
      </c>
      <c r="Q34" s="75">
        <v>-18434.171999999999</v>
      </c>
      <c r="R34" s="33">
        <v>248040.54199999999</v>
      </c>
      <c r="S34" s="75">
        <v>81580.630999999994</v>
      </c>
      <c r="T34" s="33">
        <v>44010.531999999999</v>
      </c>
      <c r="U34" s="75">
        <v>0</v>
      </c>
      <c r="V34" s="33">
        <v>329621.17300000001</v>
      </c>
      <c r="W34" s="75">
        <v>311187.00099999999</v>
      </c>
      <c r="X34" s="33">
        <v>1511.1674126984128</v>
      </c>
      <c r="Y34" s="75">
        <v>1413.632111111111</v>
      </c>
      <c r="Z34" s="34">
        <v>1312.38382010582</v>
      </c>
      <c r="AA34" s="3"/>
    </row>
    <row r="35" spans="1:27" s="13" customFormat="1">
      <c r="A35" s="127" t="s">
        <v>255</v>
      </c>
      <c r="B35" s="17" t="s">
        <v>263</v>
      </c>
      <c r="C35" s="17"/>
      <c r="D35" s="57">
        <f>SUM(D32:D34)</f>
        <v>428</v>
      </c>
      <c r="E35" s="19">
        <f>SUM(E32:E34)</f>
        <v>2.1</v>
      </c>
      <c r="F35" s="14">
        <f t="shared" ref="F35:L35" si="9">SUM(F32:F34)</f>
        <v>3.5</v>
      </c>
      <c r="G35" s="19">
        <f t="shared" si="9"/>
        <v>40.200000000000003</v>
      </c>
      <c r="H35" s="14">
        <f t="shared" si="9"/>
        <v>2</v>
      </c>
      <c r="I35" s="19">
        <f t="shared" si="9"/>
        <v>3.5</v>
      </c>
      <c r="J35" s="14">
        <f t="shared" si="9"/>
        <v>48.5</v>
      </c>
      <c r="K35" s="19">
        <f t="shared" si="9"/>
        <v>2.8000000000000003</v>
      </c>
      <c r="L35" s="14">
        <f t="shared" si="9"/>
        <v>51.199999999999996</v>
      </c>
      <c r="M35" s="64">
        <f>+J35/L35</f>
        <v>0.94726562500000011</v>
      </c>
      <c r="N35" s="57">
        <f>SUM(N32:N34)</f>
        <v>38.6</v>
      </c>
      <c r="O35" s="17">
        <f t="shared" ref="O35" si="10">SUM(O32:O34)</f>
        <v>89.9</v>
      </c>
      <c r="P35" s="14">
        <f>+D35/(G35+H35)</f>
        <v>10.142180094786729</v>
      </c>
      <c r="Q35" s="21">
        <f>SUM(Q32:Q34)</f>
        <v>-78114.646000000008</v>
      </c>
      <c r="R35" s="15">
        <f t="shared" ref="R35:W35" si="11">SUM(R32:R34)</f>
        <v>655424.31999999995</v>
      </c>
      <c r="S35" s="21">
        <f t="shared" si="11"/>
        <v>288302.76</v>
      </c>
      <c r="T35" s="15">
        <f t="shared" si="11"/>
        <v>142912.21600000001</v>
      </c>
      <c r="U35" s="21">
        <f t="shared" si="11"/>
        <v>35113.972999999998</v>
      </c>
      <c r="V35" s="15">
        <f t="shared" si="11"/>
        <v>943726.69299999997</v>
      </c>
      <c r="W35" s="21">
        <f t="shared" si="11"/>
        <v>865612.04700000002</v>
      </c>
      <c r="X35" s="15">
        <f>+(V35-(U35+T35))/D35</f>
        <v>1789.0198691588785</v>
      </c>
      <c r="Y35" s="21">
        <f>+(W35-(U35+T35))/D35</f>
        <v>1606.5090140186917</v>
      </c>
      <c r="Z35" s="58">
        <f>+R35/D35</f>
        <v>1531.3652336448597</v>
      </c>
      <c r="AA35" s="22"/>
    </row>
    <row r="36" spans="1:27">
      <c r="A36" s="66" t="s">
        <v>256</v>
      </c>
      <c r="B36" s="131" t="s">
        <v>1</v>
      </c>
      <c r="C36" s="66" t="s">
        <v>7</v>
      </c>
      <c r="D36" s="69">
        <v>236</v>
      </c>
      <c r="E36" s="66">
        <v>0.5</v>
      </c>
      <c r="F36" s="69">
        <v>1</v>
      </c>
      <c r="G36" s="66">
        <v>20</v>
      </c>
      <c r="H36" s="69">
        <v>0</v>
      </c>
      <c r="I36" s="66">
        <v>1.8</v>
      </c>
      <c r="J36" s="69">
        <v>21.2</v>
      </c>
      <c r="K36" s="66">
        <v>2.1</v>
      </c>
      <c r="L36" s="69">
        <v>23.3</v>
      </c>
      <c r="M36" s="70">
        <v>0.90987124463519309</v>
      </c>
      <c r="N36" s="69">
        <v>12.6</v>
      </c>
      <c r="O36" s="66">
        <v>35.9</v>
      </c>
      <c r="P36" s="69">
        <v>11.8</v>
      </c>
      <c r="Q36" s="78">
        <v>-12923.054</v>
      </c>
      <c r="R36" s="72">
        <v>315911.315</v>
      </c>
      <c r="S36" s="78">
        <v>141365.307</v>
      </c>
      <c r="T36" s="72">
        <v>86487.676000000007</v>
      </c>
      <c r="U36" s="78">
        <v>0</v>
      </c>
      <c r="V36" s="72">
        <v>457276.62199999997</v>
      </c>
      <c r="W36" s="78">
        <v>444353.56800000003</v>
      </c>
      <c r="X36" s="72">
        <v>1571.1396016949152</v>
      </c>
      <c r="Y36" s="78">
        <v>1516.3808983050847</v>
      </c>
      <c r="Z36" s="73">
        <v>1338.6072669491525</v>
      </c>
      <c r="AA36" s="3"/>
    </row>
    <row r="37" spans="1:27" s="13" customFormat="1">
      <c r="A37" s="17" t="s">
        <v>256</v>
      </c>
      <c r="B37" s="130" t="s">
        <v>264</v>
      </c>
      <c r="C37" s="17"/>
      <c r="D37" s="57">
        <v>236</v>
      </c>
      <c r="E37" s="17">
        <v>0.5</v>
      </c>
      <c r="F37" s="57">
        <v>1</v>
      </c>
      <c r="G37" s="17">
        <v>20</v>
      </c>
      <c r="H37" s="57">
        <v>0</v>
      </c>
      <c r="I37" s="17">
        <v>1.8</v>
      </c>
      <c r="J37" s="57">
        <v>21.2</v>
      </c>
      <c r="K37" s="17">
        <v>2.1</v>
      </c>
      <c r="L37" s="57">
        <v>23.3</v>
      </c>
      <c r="M37" s="64">
        <v>0.90987124463519309</v>
      </c>
      <c r="N37" s="57">
        <v>12.6</v>
      </c>
      <c r="O37" s="17">
        <v>35.9</v>
      </c>
      <c r="P37" s="57">
        <v>11.8</v>
      </c>
      <c r="Q37" s="21">
        <v>-12923.054</v>
      </c>
      <c r="R37" s="15">
        <v>315911.315</v>
      </c>
      <c r="S37" s="21">
        <v>141365.307</v>
      </c>
      <c r="T37" s="15">
        <v>86487.676000000007</v>
      </c>
      <c r="U37" s="21">
        <v>0</v>
      </c>
      <c r="V37" s="15">
        <v>457276.62199999997</v>
      </c>
      <c r="W37" s="21">
        <v>444353.56800000003</v>
      </c>
      <c r="X37" s="15">
        <v>1571.1396016949152</v>
      </c>
      <c r="Y37" s="21">
        <v>1516.3808983050847</v>
      </c>
      <c r="Z37" s="58">
        <v>1338.6072669491525</v>
      </c>
      <c r="AA37" s="22"/>
    </row>
    <row r="38" spans="1:27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</sheetData>
  <sheetProtection algorithmName="SHA-512" hashValue="AHuNvnomrWRw4dIa7+6MplSbWhk5hd2slM58eGY9hSKJbAWp55oy19xSWdVwYIM3ZHTow+S0T66prVUAs1ubMw==" saltValue="uYQuqhLM607AtW+kgksOtQ==" spinCount="100000" sheet="1" objects="1" scenarios="1" sort="0" autoFilter="0" pivotTables="0"/>
  <mergeCells count="1">
    <mergeCell ref="F2:K2"/>
  </mergeCells>
  <pageMargins left="0.7" right="0.7" top="0.75" bottom="0.75" header="0.3" footer="0.3"/>
  <pageSetup paperSize="306" orientation="portrait" r:id="rId1"/>
  <ignoredErrors>
    <ignoredError sqref="M14 P14 M23 P23 M31 M35 P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Grunntafla</vt:lpstr>
      <vt:lpstr>Filter</vt:lpstr>
      <vt:lpstr>Pivot</vt:lpstr>
      <vt:lpstr>Samreknir skólar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Valgerður Freyja Ágústsdóttir</dc:creator>
  <cp:lastModifiedBy>Valgerður Freyja Ágústsdóttir</cp:lastModifiedBy>
  <dcterms:created xsi:type="dcterms:W3CDTF">2018-10-17T09:04:24Z</dcterms:created>
  <dcterms:modified xsi:type="dcterms:W3CDTF">2019-04-09T08:59:45Z</dcterms:modified>
</cp:coreProperties>
</file>