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ag- og upplysingasvid\Hagdeild\Skólaskýrslan\Uppl um skóla 2019\"/>
    </mc:Choice>
  </mc:AlternateContent>
  <xr:revisionPtr revIDLastSave="0" documentId="8_{8718D8C3-64A8-473F-8CF9-1A6BD19E67E1}" xr6:coauthVersionLast="45" xr6:coauthVersionMax="45" xr10:uidLastSave="{00000000-0000-0000-0000-000000000000}"/>
  <bookViews>
    <workbookView xWindow="-120" yWindow="-120" windowWidth="30960" windowHeight="16920" activeTab="3" xr2:uid="{26E96176-AEE8-4CB6-A3D8-0369580F8AB7}"/>
  </bookViews>
  <sheets>
    <sheet name="Grunntafla" sheetId="1" r:id="rId1"/>
    <sheet name="Filter" sheetId="2" r:id="rId2"/>
    <sheet name="PIVOT" sheetId="6" r:id="rId3"/>
    <sheet name="Samreknir skólar" sheetId="3" r:id="rId4"/>
    <sheet name="Sheet4" sheetId="4" r:id="rId5"/>
  </sheets>
  <definedNames>
    <definedName name="_xlnm._FilterDatabase" localSheetId="1" hidden="1">Filter!$A$8:$B$171</definedName>
    <definedName name="_xlnm._FilterDatabase" localSheetId="0" hidden="1">Grunntafla!$A$8:$B$8</definedName>
    <definedName name="_xlnm._FilterDatabase" localSheetId="3" hidden="1">'Samreknir skólar'!$A$8:$B$8</definedName>
  </definedNames>
  <calcPr calcId="191029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6" i="2" l="1"/>
  <c r="W165" i="2"/>
  <c r="V166" i="2"/>
  <c r="V165" i="2"/>
  <c r="V63" i="2"/>
  <c r="W63" i="2" s="1"/>
  <c r="W67" i="1"/>
  <c r="W68" i="1"/>
  <c r="W66" i="1"/>
  <c r="V67" i="1"/>
  <c r="V68" i="1"/>
  <c r="V66" i="1"/>
  <c r="W36" i="3" l="1"/>
  <c r="V36" i="3"/>
  <c r="U36" i="3"/>
  <c r="T36" i="3"/>
  <c r="S36" i="3"/>
  <c r="R36" i="3"/>
  <c r="Q36" i="3"/>
  <c r="O36" i="3"/>
  <c r="L36" i="3"/>
  <c r="K36" i="3"/>
  <c r="J36" i="3"/>
  <c r="M36" i="3" s="1"/>
  <c r="I36" i="3"/>
  <c r="H36" i="3"/>
  <c r="G36" i="3"/>
  <c r="F36" i="3"/>
  <c r="E36" i="3"/>
  <c r="D36" i="3"/>
  <c r="D37" i="3" s="1"/>
  <c r="Z35" i="3"/>
  <c r="Z36" i="3" s="1"/>
  <c r="Y35" i="3"/>
  <c r="Y36" i="3" s="1"/>
  <c r="X35" i="3"/>
  <c r="X36" i="3" s="1"/>
  <c r="P35" i="3"/>
  <c r="P36" i="3" s="1"/>
  <c r="M35" i="3"/>
  <c r="L35" i="3"/>
  <c r="W34" i="3"/>
  <c r="V34" i="3"/>
  <c r="U34" i="3"/>
  <c r="T34" i="3"/>
  <c r="S34" i="3"/>
  <c r="R34" i="3"/>
  <c r="Z34" i="3" s="1"/>
  <c r="Q34" i="3"/>
  <c r="P34" i="3"/>
  <c r="O34" i="3"/>
  <c r="N34" i="3"/>
  <c r="N37" i="3" s="1"/>
  <c r="L34" i="3"/>
  <c r="K34" i="3"/>
  <c r="J34" i="3"/>
  <c r="I34" i="3"/>
  <c r="H34" i="3"/>
  <c r="G34" i="3"/>
  <c r="F34" i="3"/>
  <c r="E34" i="3"/>
  <c r="D34" i="3"/>
  <c r="W30" i="3"/>
  <c r="V30" i="3"/>
  <c r="U30" i="3"/>
  <c r="X30" i="3" s="1"/>
  <c r="T30" i="3"/>
  <c r="S30" i="3"/>
  <c r="R30" i="3"/>
  <c r="Q30" i="3"/>
  <c r="O30" i="3"/>
  <c r="N30" i="3"/>
  <c r="K30" i="3"/>
  <c r="M30" i="3" s="1"/>
  <c r="J30" i="3"/>
  <c r="I30" i="3"/>
  <c r="H30" i="3"/>
  <c r="G30" i="3"/>
  <c r="G37" i="3" s="1"/>
  <c r="F30" i="3"/>
  <c r="E30" i="3"/>
  <c r="D30" i="3"/>
  <c r="Z27" i="3"/>
  <c r="Y27" i="3"/>
  <c r="X27" i="3"/>
  <c r="P27" i="3"/>
  <c r="M27" i="3"/>
  <c r="L27" i="3"/>
  <c r="Z26" i="3"/>
  <c r="Y26" i="3"/>
  <c r="X26" i="3"/>
  <c r="P26" i="3"/>
  <c r="M26" i="3"/>
  <c r="L26" i="3"/>
  <c r="Z25" i="3"/>
  <c r="Y25" i="3"/>
  <c r="X25" i="3"/>
  <c r="P25" i="3"/>
  <c r="P30" i="3" s="1"/>
  <c r="M25" i="3"/>
  <c r="L25" i="3"/>
  <c r="W22" i="3"/>
  <c r="V22" i="3"/>
  <c r="U22" i="3"/>
  <c r="Y22" i="3" s="1"/>
  <c r="T22" i="3"/>
  <c r="S22" i="3"/>
  <c r="R22" i="3"/>
  <c r="Z22" i="3" s="1"/>
  <c r="Q22" i="3"/>
  <c r="N22" i="3"/>
  <c r="K22" i="3"/>
  <c r="J22" i="3"/>
  <c r="I22" i="3"/>
  <c r="H22" i="3"/>
  <c r="G22" i="3"/>
  <c r="F22" i="3"/>
  <c r="E22" i="3"/>
  <c r="D22" i="3"/>
  <c r="Z21" i="3"/>
  <c r="Y21" i="3"/>
  <c r="X21" i="3"/>
  <c r="P21" i="3"/>
  <c r="M21" i="3"/>
  <c r="L21" i="3"/>
  <c r="Z13" i="3"/>
  <c r="Y13" i="3"/>
  <c r="X13" i="3"/>
  <c r="P13" i="3"/>
  <c r="P22" i="3" s="1"/>
  <c r="O13" i="3"/>
  <c r="O22" i="3" s="1"/>
  <c r="O37" i="3" s="1"/>
  <c r="M13" i="3"/>
  <c r="L13" i="3"/>
  <c r="W12" i="3"/>
  <c r="V12" i="3"/>
  <c r="X12" i="3" s="1"/>
  <c r="U12" i="3"/>
  <c r="T12" i="3"/>
  <c r="S12" i="3"/>
  <c r="R12" i="3"/>
  <c r="Z12" i="3" s="1"/>
  <c r="Q12" i="3"/>
  <c r="O12" i="3"/>
  <c r="N12" i="3"/>
  <c r="K12" i="3"/>
  <c r="J12" i="3"/>
  <c r="I12" i="3"/>
  <c r="H12" i="3"/>
  <c r="G12" i="3"/>
  <c r="F12" i="3"/>
  <c r="E12" i="3"/>
  <c r="D12" i="3"/>
  <c r="Z11" i="3"/>
  <c r="Y11" i="3"/>
  <c r="X11" i="3"/>
  <c r="P11" i="3"/>
  <c r="M11" i="3"/>
  <c r="L11" i="3"/>
  <c r="Z10" i="3"/>
  <c r="Y10" i="3"/>
  <c r="X10" i="3"/>
  <c r="P10" i="3"/>
  <c r="M10" i="3"/>
  <c r="L10" i="3"/>
  <c r="Z9" i="3"/>
  <c r="Y9" i="3"/>
  <c r="X9" i="3"/>
  <c r="P9" i="3"/>
  <c r="P12" i="3" s="1"/>
  <c r="M9" i="3"/>
  <c r="L9" i="3"/>
  <c r="L12" i="3" s="1"/>
  <c r="U3" i="3"/>
  <c r="W170" i="2"/>
  <c r="V170" i="2"/>
  <c r="U170" i="2"/>
  <c r="T170" i="2"/>
  <c r="S170" i="2"/>
  <c r="R170" i="2"/>
  <c r="Q170" i="2"/>
  <c r="O170" i="2"/>
  <c r="N170" i="2"/>
  <c r="K170" i="2"/>
  <c r="J170" i="2"/>
  <c r="I170" i="2"/>
  <c r="H170" i="2"/>
  <c r="G170" i="2"/>
  <c r="F170" i="2"/>
  <c r="E170" i="2"/>
  <c r="D170" i="2"/>
  <c r="Z169" i="2"/>
  <c r="Y169" i="2"/>
  <c r="X169" i="2"/>
  <c r="P169" i="2"/>
  <c r="M169" i="2"/>
  <c r="L169" i="2"/>
  <c r="Z168" i="2"/>
  <c r="Y168" i="2"/>
  <c r="X168" i="2"/>
  <c r="P168" i="2"/>
  <c r="M168" i="2"/>
  <c r="Z167" i="2"/>
  <c r="Y167" i="2"/>
  <c r="X167" i="2"/>
  <c r="P167" i="2"/>
  <c r="M167" i="2"/>
  <c r="L167" i="2"/>
  <c r="Z166" i="2"/>
  <c r="Y166" i="2"/>
  <c r="X166" i="2"/>
  <c r="P166" i="2"/>
  <c r="M166" i="2"/>
  <c r="L166" i="2"/>
  <c r="Z165" i="2"/>
  <c r="Y165" i="2"/>
  <c r="X165" i="2"/>
  <c r="P165" i="2"/>
  <c r="M165" i="2"/>
  <c r="L165" i="2"/>
  <c r="Z164" i="2"/>
  <c r="Y164" i="2"/>
  <c r="X164" i="2"/>
  <c r="P164" i="2"/>
  <c r="M164" i="2"/>
  <c r="L164" i="2"/>
  <c r="Z163" i="2"/>
  <c r="Y163" i="2"/>
  <c r="X163" i="2"/>
  <c r="P163" i="2"/>
  <c r="M163" i="2"/>
  <c r="L163" i="2"/>
  <c r="Z162" i="2"/>
  <c r="Y162" i="2"/>
  <c r="X162" i="2"/>
  <c r="P162" i="2"/>
  <c r="M162" i="2"/>
  <c r="L162" i="2"/>
  <c r="Z161" i="2"/>
  <c r="Y161" i="2"/>
  <c r="X161" i="2"/>
  <c r="P161" i="2"/>
  <c r="M161" i="2"/>
  <c r="L161" i="2"/>
  <c r="Z160" i="2"/>
  <c r="Y160" i="2"/>
  <c r="X160" i="2"/>
  <c r="P160" i="2"/>
  <c r="M160" i="2"/>
  <c r="L160" i="2"/>
  <c r="Z159" i="2"/>
  <c r="Y159" i="2"/>
  <c r="X159" i="2"/>
  <c r="P159" i="2"/>
  <c r="M159" i="2"/>
  <c r="L159" i="2"/>
  <c r="Z158" i="2"/>
  <c r="Y158" i="2"/>
  <c r="X158" i="2"/>
  <c r="P158" i="2"/>
  <c r="M158" i="2"/>
  <c r="L158" i="2"/>
  <c r="Z157" i="2"/>
  <c r="Y157" i="2"/>
  <c r="X157" i="2"/>
  <c r="P157" i="2"/>
  <c r="M157" i="2"/>
  <c r="L157" i="2"/>
  <c r="Z156" i="2"/>
  <c r="Y156" i="2"/>
  <c r="X156" i="2"/>
  <c r="P156" i="2"/>
  <c r="M156" i="2"/>
  <c r="L156" i="2"/>
  <c r="W155" i="2"/>
  <c r="V155" i="2"/>
  <c r="U155" i="2"/>
  <c r="T155" i="2"/>
  <c r="S155" i="2"/>
  <c r="R155" i="2"/>
  <c r="Z155" i="2" s="1"/>
  <c r="Q155" i="2"/>
  <c r="O155" i="2"/>
  <c r="N155" i="2"/>
  <c r="K155" i="2"/>
  <c r="J155" i="2"/>
  <c r="I155" i="2"/>
  <c r="H155" i="2"/>
  <c r="G155" i="2"/>
  <c r="F155" i="2"/>
  <c r="E155" i="2"/>
  <c r="D155" i="2"/>
  <c r="Z154" i="2"/>
  <c r="Y154" i="2"/>
  <c r="X154" i="2"/>
  <c r="P154" i="2"/>
  <c r="M154" i="2"/>
  <c r="L154" i="2"/>
  <c r="Z153" i="2"/>
  <c r="Y153" i="2"/>
  <c r="X153" i="2"/>
  <c r="P153" i="2"/>
  <c r="M153" i="2"/>
  <c r="L153" i="2"/>
  <c r="Z152" i="2"/>
  <c r="Y152" i="2"/>
  <c r="X152" i="2"/>
  <c r="P152" i="2"/>
  <c r="M152" i="2"/>
  <c r="L152" i="2"/>
  <c r="Z151" i="2"/>
  <c r="Y151" i="2"/>
  <c r="X151" i="2"/>
  <c r="P151" i="2"/>
  <c r="M151" i="2"/>
  <c r="L151" i="2"/>
  <c r="Z150" i="2"/>
  <c r="Y150" i="2"/>
  <c r="X150" i="2"/>
  <c r="P150" i="2"/>
  <c r="M150" i="2"/>
  <c r="L150" i="2"/>
  <c r="Z149" i="2"/>
  <c r="Y149" i="2"/>
  <c r="X149" i="2"/>
  <c r="P149" i="2"/>
  <c r="M149" i="2"/>
  <c r="L149" i="2"/>
  <c r="Z148" i="2"/>
  <c r="Y148" i="2"/>
  <c r="X148" i="2"/>
  <c r="P148" i="2"/>
  <c r="M148" i="2"/>
  <c r="L148" i="2"/>
  <c r="Z147" i="2"/>
  <c r="Y147" i="2"/>
  <c r="X147" i="2"/>
  <c r="P147" i="2"/>
  <c r="M147" i="2"/>
  <c r="L147" i="2"/>
  <c r="Z146" i="2"/>
  <c r="Y146" i="2"/>
  <c r="X146" i="2"/>
  <c r="P146" i="2"/>
  <c r="M146" i="2"/>
  <c r="L146" i="2"/>
  <c r="Z145" i="2"/>
  <c r="Y145" i="2"/>
  <c r="X145" i="2"/>
  <c r="P145" i="2"/>
  <c r="M145" i="2"/>
  <c r="L145" i="2"/>
  <c r="Z144" i="2"/>
  <c r="Y144" i="2"/>
  <c r="X144" i="2"/>
  <c r="P144" i="2"/>
  <c r="M144" i="2"/>
  <c r="L144" i="2"/>
  <c r="Z143" i="2"/>
  <c r="Y143" i="2"/>
  <c r="X143" i="2"/>
  <c r="P143" i="2"/>
  <c r="M143" i="2"/>
  <c r="L143" i="2"/>
  <c r="Z142" i="2"/>
  <c r="Y142" i="2"/>
  <c r="X142" i="2"/>
  <c r="P142" i="2"/>
  <c r="M142" i="2"/>
  <c r="L142" i="2"/>
  <c r="Z141" i="2"/>
  <c r="Y141" i="2"/>
  <c r="X141" i="2"/>
  <c r="P141" i="2"/>
  <c r="M141" i="2"/>
  <c r="L141" i="2"/>
  <c r="Z140" i="2"/>
  <c r="Y140" i="2"/>
  <c r="X140" i="2"/>
  <c r="P140" i="2"/>
  <c r="M140" i="2"/>
  <c r="L140" i="2"/>
  <c r="Z139" i="2"/>
  <c r="Y139" i="2"/>
  <c r="X139" i="2"/>
  <c r="P139" i="2"/>
  <c r="M139" i="2"/>
  <c r="L139" i="2"/>
  <c r="Z138" i="2"/>
  <c r="Y138" i="2"/>
  <c r="X138" i="2"/>
  <c r="P138" i="2"/>
  <c r="P155" i="2" s="1"/>
  <c r="M138" i="2"/>
  <c r="L138" i="2"/>
  <c r="Z137" i="2"/>
  <c r="Y137" i="2"/>
  <c r="X137" i="2"/>
  <c r="P137" i="2"/>
  <c r="M137" i="2"/>
  <c r="L137" i="2"/>
  <c r="L155" i="2" s="1"/>
  <c r="W136" i="2"/>
  <c r="V136" i="2"/>
  <c r="U136" i="2"/>
  <c r="T136" i="2"/>
  <c r="S136" i="2"/>
  <c r="R136" i="2"/>
  <c r="Q136" i="2"/>
  <c r="O136" i="2"/>
  <c r="N136" i="2"/>
  <c r="K136" i="2"/>
  <c r="J136" i="2"/>
  <c r="I136" i="2"/>
  <c r="H136" i="2"/>
  <c r="G136" i="2"/>
  <c r="F136" i="2"/>
  <c r="E136" i="2"/>
  <c r="D136" i="2"/>
  <c r="Z135" i="2"/>
  <c r="Y135" i="2"/>
  <c r="X135" i="2"/>
  <c r="P135" i="2"/>
  <c r="M135" i="2"/>
  <c r="L135" i="2"/>
  <c r="Z134" i="2"/>
  <c r="Y134" i="2"/>
  <c r="X134" i="2"/>
  <c r="P134" i="2"/>
  <c r="M134" i="2"/>
  <c r="L134" i="2"/>
  <c r="Z133" i="2"/>
  <c r="Y133" i="2"/>
  <c r="X133" i="2"/>
  <c r="P133" i="2"/>
  <c r="M133" i="2"/>
  <c r="L133" i="2"/>
  <c r="Z132" i="2"/>
  <c r="Y132" i="2"/>
  <c r="X132" i="2"/>
  <c r="P132" i="2"/>
  <c r="M132" i="2"/>
  <c r="L132" i="2"/>
  <c r="Z131" i="2"/>
  <c r="Y131" i="2"/>
  <c r="X131" i="2"/>
  <c r="P131" i="2"/>
  <c r="M131" i="2"/>
  <c r="L131" i="2"/>
  <c r="Z130" i="2"/>
  <c r="Y130" i="2"/>
  <c r="X130" i="2"/>
  <c r="P130" i="2"/>
  <c r="M130" i="2"/>
  <c r="L130" i="2"/>
  <c r="Z129" i="2"/>
  <c r="Y129" i="2"/>
  <c r="X129" i="2"/>
  <c r="P129" i="2"/>
  <c r="M129" i="2"/>
  <c r="L129" i="2"/>
  <c r="Z128" i="2"/>
  <c r="Y128" i="2"/>
  <c r="X128" i="2"/>
  <c r="P128" i="2"/>
  <c r="M128" i="2"/>
  <c r="L128" i="2"/>
  <c r="Z127" i="2"/>
  <c r="Y127" i="2"/>
  <c r="X127" i="2"/>
  <c r="P127" i="2"/>
  <c r="M127" i="2"/>
  <c r="L127" i="2"/>
  <c r="Z126" i="2"/>
  <c r="Y126" i="2"/>
  <c r="X126" i="2"/>
  <c r="P126" i="2"/>
  <c r="M126" i="2"/>
  <c r="L126" i="2"/>
  <c r="Z125" i="2"/>
  <c r="Y125" i="2"/>
  <c r="X125" i="2"/>
  <c r="P125" i="2"/>
  <c r="M125" i="2"/>
  <c r="L125" i="2"/>
  <c r="Z124" i="2"/>
  <c r="Y124" i="2"/>
  <c r="X124" i="2"/>
  <c r="P124" i="2"/>
  <c r="M124" i="2"/>
  <c r="L124" i="2"/>
  <c r="Z123" i="2"/>
  <c r="Y123" i="2"/>
  <c r="X123" i="2"/>
  <c r="P123" i="2"/>
  <c r="M123" i="2"/>
  <c r="L123" i="2"/>
  <c r="Z122" i="2"/>
  <c r="Y122" i="2"/>
  <c r="X122" i="2"/>
  <c r="P122" i="2"/>
  <c r="M122" i="2"/>
  <c r="L122" i="2"/>
  <c r="Z121" i="2"/>
  <c r="Y121" i="2"/>
  <c r="X121" i="2"/>
  <c r="P121" i="2"/>
  <c r="M121" i="2"/>
  <c r="L121" i="2"/>
  <c r="Z120" i="2"/>
  <c r="Y120" i="2"/>
  <c r="X120" i="2"/>
  <c r="P120" i="2"/>
  <c r="M120" i="2"/>
  <c r="L120" i="2"/>
  <c r="Z119" i="2"/>
  <c r="Y119" i="2"/>
  <c r="X119" i="2"/>
  <c r="P119" i="2"/>
  <c r="M119" i="2"/>
  <c r="L119" i="2"/>
  <c r="Z118" i="2"/>
  <c r="Y118" i="2"/>
  <c r="X118" i="2"/>
  <c r="P118" i="2"/>
  <c r="M118" i="2"/>
  <c r="L118" i="2"/>
  <c r="Z117" i="2"/>
  <c r="Y117" i="2"/>
  <c r="X117" i="2"/>
  <c r="P117" i="2"/>
  <c r="P136" i="2" s="1"/>
  <c r="M117" i="2"/>
  <c r="L117" i="2"/>
  <c r="U116" i="2"/>
  <c r="T116" i="2"/>
  <c r="S116" i="2"/>
  <c r="R116" i="2"/>
  <c r="Q116" i="2"/>
  <c r="O116" i="2"/>
  <c r="N116" i="2"/>
  <c r="K116" i="2"/>
  <c r="J116" i="2"/>
  <c r="M116" i="2" s="1"/>
  <c r="I116" i="2"/>
  <c r="H116" i="2"/>
  <c r="G116" i="2"/>
  <c r="F116" i="2"/>
  <c r="E116" i="2"/>
  <c r="D116" i="2"/>
  <c r="Z115" i="2"/>
  <c r="Y115" i="2"/>
  <c r="X115" i="2"/>
  <c r="P115" i="2"/>
  <c r="M115" i="2"/>
  <c r="L115" i="2"/>
  <c r="Z114" i="2"/>
  <c r="Y114" i="2"/>
  <c r="X114" i="2"/>
  <c r="P114" i="2"/>
  <c r="M114" i="2"/>
  <c r="L114" i="2"/>
  <c r="Z113" i="2"/>
  <c r="V113" i="2"/>
  <c r="X113" i="2" s="1"/>
  <c r="P113" i="2"/>
  <c r="M113" i="2"/>
  <c r="L113" i="2"/>
  <c r="Z112" i="2"/>
  <c r="Y112" i="2"/>
  <c r="X112" i="2"/>
  <c r="P112" i="2"/>
  <c r="M112" i="2"/>
  <c r="L112" i="2"/>
  <c r="Z111" i="2"/>
  <c r="Y111" i="2"/>
  <c r="X111" i="2"/>
  <c r="P111" i="2"/>
  <c r="M111" i="2"/>
  <c r="L111" i="2"/>
  <c r="Z110" i="2"/>
  <c r="V110" i="2"/>
  <c r="X110" i="2" s="1"/>
  <c r="P110" i="2"/>
  <c r="M110" i="2"/>
  <c r="L110" i="2"/>
  <c r="Z109" i="2"/>
  <c r="Y109" i="2"/>
  <c r="X109" i="2"/>
  <c r="P109" i="2"/>
  <c r="M109" i="2"/>
  <c r="L109" i="2"/>
  <c r="Z108" i="2"/>
  <c r="Y108" i="2"/>
  <c r="X108" i="2"/>
  <c r="P108" i="2"/>
  <c r="M108" i="2"/>
  <c r="L108" i="2"/>
  <c r="Z107" i="2"/>
  <c r="Y107" i="2"/>
  <c r="X107" i="2"/>
  <c r="P107" i="2"/>
  <c r="M107" i="2"/>
  <c r="L107" i="2"/>
  <c r="Z106" i="2"/>
  <c r="Y106" i="2"/>
  <c r="X106" i="2"/>
  <c r="P106" i="2"/>
  <c r="M106" i="2"/>
  <c r="L106" i="2"/>
  <c r="Z105" i="2"/>
  <c r="Y105" i="2"/>
  <c r="X105" i="2"/>
  <c r="P105" i="2"/>
  <c r="M105" i="2"/>
  <c r="L105" i="2"/>
  <c r="Z104" i="2"/>
  <c r="Y104" i="2"/>
  <c r="X104" i="2"/>
  <c r="P104" i="2"/>
  <c r="M104" i="2"/>
  <c r="L104" i="2"/>
  <c r="Z103" i="2"/>
  <c r="Y103" i="2"/>
  <c r="X103" i="2"/>
  <c r="P103" i="2"/>
  <c r="M103" i="2"/>
  <c r="L103" i="2"/>
  <c r="Z102" i="2"/>
  <c r="Y102" i="2"/>
  <c r="X102" i="2"/>
  <c r="P102" i="2"/>
  <c r="M102" i="2"/>
  <c r="L102" i="2"/>
  <c r="Z101" i="2"/>
  <c r="Y101" i="2"/>
  <c r="X101" i="2"/>
  <c r="P101" i="2"/>
  <c r="M101" i="2"/>
  <c r="L101" i="2"/>
  <c r="Z100" i="2"/>
  <c r="Y100" i="2"/>
  <c r="X100" i="2"/>
  <c r="P100" i="2"/>
  <c r="M100" i="2"/>
  <c r="L100" i="2"/>
  <c r="Z99" i="2"/>
  <c r="Y99" i="2"/>
  <c r="X99" i="2"/>
  <c r="P99" i="2"/>
  <c r="M99" i="2"/>
  <c r="L99" i="2"/>
  <c r="Z98" i="2"/>
  <c r="Y98" i="2"/>
  <c r="X98" i="2"/>
  <c r="P98" i="2"/>
  <c r="M98" i="2"/>
  <c r="L98" i="2"/>
  <c r="Z97" i="2"/>
  <c r="Y97" i="2"/>
  <c r="X97" i="2"/>
  <c r="P97" i="2"/>
  <c r="M97" i="2"/>
  <c r="L97" i="2"/>
  <c r="Z96" i="2"/>
  <c r="Y96" i="2"/>
  <c r="X96" i="2"/>
  <c r="P96" i="2"/>
  <c r="M96" i="2"/>
  <c r="L96" i="2"/>
  <c r="Z95" i="2"/>
  <c r="Y95" i="2"/>
  <c r="X95" i="2"/>
  <c r="P95" i="2"/>
  <c r="M95" i="2"/>
  <c r="L95" i="2"/>
  <c r="W94" i="2"/>
  <c r="V94" i="2"/>
  <c r="U94" i="2"/>
  <c r="T94" i="2"/>
  <c r="S94" i="2"/>
  <c r="R94" i="2"/>
  <c r="Q94" i="2"/>
  <c r="O94" i="2"/>
  <c r="N94" i="2"/>
  <c r="K94" i="2"/>
  <c r="J94" i="2"/>
  <c r="I94" i="2"/>
  <c r="H94" i="2"/>
  <c r="G94" i="2"/>
  <c r="F94" i="2"/>
  <c r="E94" i="2"/>
  <c r="D94" i="2"/>
  <c r="Z93" i="2"/>
  <c r="Y93" i="2"/>
  <c r="X93" i="2"/>
  <c r="P93" i="2"/>
  <c r="M93" i="2"/>
  <c r="L93" i="2"/>
  <c r="Z92" i="2"/>
  <c r="Y92" i="2"/>
  <c r="X92" i="2"/>
  <c r="P92" i="2"/>
  <c r="M92" i="2"/>
  <c r="L92" i="2"/>
  <c r="Z91" i="2"/>
  <c r="Y91" i="2"/>
  <c r="X91" i="2"/>
  <c r="P91" i="2"/>
  <c r="M91" i="2"/>
  <c r="L91" i="2"/>
  <c r="Z90" i="2"/>
  <c r="Y90" i="2"/>
  <c r="X90" i="2"/>
  <c r="P90" i="2"/>
  <c r="M90" i="2"/>
  <c r="L90" i="2"/>
  <c r="Z89" i="2"/>
  <c r="Y89" i="2"/>
  <c r="X89" i="2"/>
  <c r="P89" i="2"/>
  <c r="M89" i="2"/>
  <c r="L89" i="2"/>
  <c r="Z88" i="2"/>
  <c r="Y88" i="2"/>
  <c r="X88" i="2"/>
  <c r="P88" i="2"/>
  <c r="M88" i="2"/>
  <c r="L88" i="2"/>
  <c r="Z87" i="2"/>
  <c r="Y87" i="2"/>
  <c r="X87" i="2"/>
  <c r="P87" i="2"/>
  <c r="M87" i="2"/>
  <c r="L87" i="2"/>
  <c r="Z86" i="2"/>
  <c r="Y86" i="2"/>
  <c r="X86" i="2"/>
  <c r="P86" i="2"/>
  <c r="M86" i="2"/>
  <c r="L86" i="2"/>
  <c r="Z85" i="2"/>
  <c r="Y85" i="2"/>
  <c r="X85" i="2"/>
  <c r="P85" i="2"/>
  <c r="M85" i="2"/>
  <c r="L85" i="2"/>
  <c r="Z84" i="2"/>
  <c r="Y84" i="2"/>
  <c r="X84" i="2"/>
  <c r="P84" i="2"/>
  <c r="M84" i="2"/>
  <c r="L84" i="2"/>
  <c r="Z83" i="2"/>
  <c r="Y83" i="2"/>
  <c r="X83" i="2"/>
  <c r="P83" i="2"/>
  <c r="M83" i="2"/>
  <c r="L83" i="2"/>
  <c r="Z82" i="2"/>
  <c r="Y82" i="2"/>
  <c r="X82" i="2"/>
  <c r="P82" i="2"/>
  <c r="M82" i="2"/>
  <c r="L82" i="2"/>
  <c r="Z81" i="2"/>
  <c r="Y81" i="2"/>
  <c r="X81" i="2"/>
  <c r="P81" i="2"/>
  <c r="M81" i="2"/>
  <c r="L81" i="2"/>
  <c r="Z80" i="2"/>
  <c r="Y80" i="2"/>
  <c r="X80" i="2"/>
  <c r="P80" i="2"/>
  <c r="M80" i="2"/>
  <c r="L80" i="2"/>
  <c r="Z79" i="2"/>
  <c r="Y79" i="2"/>
  <c r="X79" i="2"/>
  <c r="P79" i="2"/>
  <c r="M79" i="2"/>
  <c r="L79" i="2"/>
  <c r="Z78" i="2"/>
  <c r="Y78" i="2"/>
  <c r="X78" i="2"/>
  <c r="P78" i="2"/>
  <c r="M78" i="2"/>
  <c r="L78" i="2"/>
  <c r="W77" i="2"/>
  <c r="V77" i="2"/>
  <c r="U77" i="2"/>
  <c r="T77" i="2"/>
  <c r="S77" i="2"/>
  <c r="R77" i="2"/>
  <c r="Q77" i="2"/>
  <c r="O77" i="2"/>
  <c r="N77" i="2"/>
  <c r="K77" i="2"/>
  <c r="J77" i="2"/>
  <c r="I77" i="2"/>
  <c r="H77" i="2"/>
  <c r="G77" i="2"/>
  <c r="F77" i="2"/>
  <c r="E77" i="2"/>
  <c r="D77" i="2"/>
  <c r="Z76" i="2"/>
  <c r="Y76" i="2"/>
  <c r="X76" i="2"/>
  <c r="P76" i="2"/>
  <c r="M76" i="2"/>
  <c r="L76" i="2"/>
  <c r="Z75" i="2"/>
  <c r="Y75" i="2"/>
  <c r="X75" i="2"/>
  <c r="P75" i="2"/>
  <c r="M75" i="2"/>
  <c r="L75" i="2"/>
  <c r="Z74" i="2"/>
  <c r="Y74" i="2"/>
  <c r="X74" i="2"/>
  <c r="P74" i="2"/>
  <c r="M74" i="2"/>
  <c r="L74" i="2"/>
  <c r="Z73" i="2"/>
  <c r="Y73" i="2"/>
  <c r="X73" i="2"/>
  <c r="P73" i="2"/>
  <c r="M73" i="2"/>
  <c r="L73" i="2"/>
  <c r="Z72" i="2"/>
  <c r="Y72" i="2"/>
  <c r="X72" i="2"/>
  <c r="P72" i="2"/>
  <c r="M72" i="2"/>
  <c r="L72" i="2"/>
  <c r="Z71" i="2"/>
  <c r="Y71" i="2"/>
  <c r="X71" i="2"/>
  <c r="P71" i="2"/>
  <c r="M71" i="2"/>
  <c r="L71" i="2"/>
  <c r="Z70" i="2"/>
  <c r="Y70" i="2"/>
  <c r="X70" i="2"/>
  <c r="P70" i="2"/>
  <c r="M70" i="2"/>
  <c r="L70" i="2"/>
  <c r="Z69" i="2"/>
  <c r="Y69" i="2"/>
  <c r="X69" i="2"/>
  <c r="P69" i="2"/>
  <c r="M69" i="2"/>
  <c r="L69" i="2"/>
  <c r="Z68" i="2"/>
  <c r="Y68" i="2"/>
  <c r="X68" i="2"/>
  <c r="P68" i="2"/>
  <c r="M68" i="2"/>
  <c r="L68" i="2"/>
  <c r="Z67" i="2"/>
  <c r="Y67" i="2"/>
  <c r="X67" i="2"/>
  <c r="P67" i="2"/>
  <c r="M67" i="2"/>
  <c r="L67" i="2"/>
  <c r="Z66" i="2"/>
  <c r="Y66" i="2"/>
  <c r="X66" i="2"/>
  <c r="P66" i="2"/>
  <c r="M66" i="2"/>
  <c r="L66" i="2"/>
  <c r="Z65" i="2"/>
  <c r="Y65" i="2"/>
  <c r="X65" i="2"/>
  <c r="P65" i="2"/>
  <c r="M65" i="2"/>
  <c r="L65" i="2"/>
  <c r="Z64" i="2"/>
  <c r="Y64" i="2"/>
  <c r="X64" i="2"/>
  <c r="P64" i="2"/>
  <c r="M64" i="2"/>
  <c r="L64" i="2"/>
  <c r="Z63" i="2"/>
  <c r="Y63" i="2"/>
  <c r="X63" i="2"/>
  <c r="P63" i="2"/>
  <c r="M63" i="2"/>
  <c r="L63" i="2"/>
  <c r="Z62" i="2"/>
  <c r="Y62" i="2"/>
  <c r="X62" i="2"/>
  <c r="P62" i="2"/>
  <c r="M62" i="2"/>
  <c r="L62" i="2"/>
  <c r="Z61" i="2"/>
  <c r="Y61" i="2"/>
  <c r="X61" i="2"/>
  <c r="P61" i="2"/>
  <c r="M61" i="2"/>
  <c r="L61" i="2"/>
  <c r="Z60" i="2"/>
  <c r="Y60" i="2"/>
  <c r="X60" i="2"/>
  <c r="P60" i="2"/>
  <c r="M60" i="2"/>
  <c r="L60" i="2"/>
  <c r="Z59" i="2"/>
  <c r="Y59" i="2"/>
  <c r="X59" i="2"/>
  <c r="P59" i="2"/>
  <c r="M59" i="2"/>
  <c r="L59" i="2"/>
  <c r="Z58" i="2"/>
  <c r="Y58" i="2"/>
  <c r="X58" i="2"/>
  <c r="P58" i="2"/>
  <c r="M58" i="2"/>
  <c r="L58" i="2"/>
  <c r="U57" i="2"/>
  <c r="T57" i="2"/>
  <c r="S57" i="2"/>
  <c r="R57" i="2"/>
  <c r="Q57" i="2"/>
  <c r="O57" i="2"/>
  <c r="N57" i="2"/>
  <c r="K57" i="2"/>
  <c r="J57" i="2"/>
  <c r="I57" i="2"/>
  <c r="H57" i="2"/>
  <c r="G57" i="2"/>
  <c r="F57" i="2"/>
  <c r="E57" i="2"/>
  <c r="D57" i="2"/>
  <c r="Z56" i="2"/>
  <c r="Y56" i="2"/>
  <c r="X56" i="2"/>
  <c r="P56" i="2"/>
  <c r="M56" i="2"/>
  <c r="L56" i="2"/>
  <c r="Z55" i="2"/>
  <c r="Y55" i="2"/>
  <c r="X55" i="2"/>
  <c r="P55" i="2"/>
  <c r="M55" i="2"/>
  <c r="L55" i="2"/>
  <c r="Z54" i="2"/>
  <c r="Y54" i="2"/>
  <c r="X54" i="2"/>
  <c r="P54" i="2"/>
  <c r="M54" i="2"/>
  <c r="L54" i="2"/>
  <c r="Z53" i="2"/>
  <c r="Y53" i="2"/>
  <c r="X53" i="2"/>
  <c r="P53" i="2"/>
  <c r="M53" i="2"/>
  <c r="L53" i="2"/>
  <c r="Z52" i="2"/>
  <c r="Y52" i="2"/>
  <c r="X52" i="2"/>
  <c r="P52" i="2"/>
  <c r="M52" i="2"/>
  <c r="L52" i="2"/>
  <c r="Z51" i="2"/>
  <c r="Y51" i="2"/>
  <c r="X51" i="2"/>
  <c r="P51" i="2"/>
  <c r="M51" i="2"/>
  <c r="L51" i="2"/>
  <c r="Z50" i="2"/>
  <c r="Y50" i="2"/>
  <c r="X50" i="2"/>
  <c r="P50" i="2"/>
  <c r="M50" i="2"/>
  <c r="L50" i="2"/>
  <c r="Z49" i="2"/>
  <c r="Y49" i="2"/>
  <c r="X49" i="2"/>
  <c r="P49" i="2"/>
  <c r="M49" i="2"/>
  <c r="L49" i="2"/>
  <c r="Z48" i="2"/>
  <c r="Y48" i="2"/>
  <c r="X48" i="2"/>
  <c r="P48" i="2"/>
  <c r="M48" i="2"/>
  <c r="L48" i="2"/>
  <c r="Z47" i="2"/>
  <c r="Y47" i="2"/>
  <c r="X47" i="2"/>
  <c r="P47" i="2"/>
  <c r="M47" i="2"/>
  <c r="L47" i="2"/>
  <c r="Z46" i="2"/>
  <c r="Y46" i="2"/>
  <c r="X46" i="2"/>
  <c r="P46" i="2"/>
  <c r="M46" i="2"/>
  <c r="L46" i="2"/>
  <c r="Z45" i="2"/>
  <c r="Y45" i="2"/>
  <c r="X45" i="2"/>
  <c r="P45" i="2"/>
  <c r="M45" i="2"/>
  <c r="L45" i="2"/>
  <c r="Z44" i="2"/>
  <c r="Y44" i="2"/>
  <c r="X44" i="2"/>
  <c r="P44" i="2"/>
  <c r="M44" i="2"/>
  <c r="L44" i="2"/>
  <c r="Z43" i="2"/>
  <c r="Y43" i="2"/>
  <c r="X43" i="2"/>
  <c r="P43" i="2"/>
  <c r="M43" i="2"/>
  <c r="L43" i="2"/>
  <c r="Z42" i="2"/>
  <c r="Y42" i="2"/>
  <c r="X42" i="2"/>
  <c r="P42" i="2"/>
  <c r="M42" i="2"/>
  <c r="L42" i="2"/>
  <c r="Z41" i="2"/>
  <c r="Y41" i="2"/>
  <c r="X41" i="2"/>
  <c r="P41" i="2"/>
  <c r="M41" i="2"/>
  <c r="L41" i="2"/>
  <c r="Z40" i="2"/>
  <c r="Y40" i="2"/>
  <c r="X40" i="2"/>
  <c r="P40" i="2"/>
  <c r="M40" i="2"/>
  <c r="L40" i="2"/>
  <c r="Z39" i="2"/>
  <c r="Y39" i="2"/>
  <c r="X39" i="2"/>
  <c r="P39" i="2"/>
  <c r="M39" i="2"/>
  <c r="L39" i="2"/>
  <c r="Z38" i="2"/>
  <c r="Y38" i="2"/>
  <c r="X38" i="2"/>
  <c r="P38" i="2"/>
  <c r="M38" i="2"/>
  <c r="L38" i="2"/>
  <c r="Z37" i="2"/>
  <c r="V37" i="2"/>
  <c r="X37" i="2" s="1"/>
  <c r="P37" i="2"/>
  <c r="M37" i="2"/>
  <c r="L37" i="2"/>
  <c r="Z36" i="2"/>
  <c r="Y36" i="2"/>
  <c r="X36" i="2"/>
  <c r="P36" i="2"/>
  <c r="M36" i="2"/>
  <c r="L36" i="2"/>
  <c r="W35" i="2"/>
  <c r="V35" i="2"/>
  <c r="U35" i="2"/>
  <c r="T35" i="2"/>
  <c r="S35" i="2"/>
  <c r="R35" i="2"/>
  <c r="Z35" i="2" s="1"/>
  <c r="Q35" i="2"/>
  <c r="N35" i="2"/>
  <c r="K35" i="2"/>
  <c r="J35" i="2"/>
  <c r="I35" i="2"/>
  <c r="H35" i="2"/>
  <c r="G35" i="2"/>
  <c r="F35" i="2"/>
  <c r="E35" i="2"/>
  <c r="D35" i="2"/>
  <c r="Z34" i="2"/>
  <c r="Y34" i="2"/>
  <c r="X34" i="2"/>
  <c r="P34" i="2"/>
  <c r="M34" i="2"/>
  <c r="L34" i="2"/>
  <c r="Z33" i="2"/>
  <c r="Y33" i="2"/>
  <c r="X33" i="2"/>
  <c r="P33" i="2"/>
  <c r="M33" i="2"/>
  <c r="L33" i="2"/>
  <c r="Z32" i="2"/>
  <c r="Y32" i="2"/>
  <c r="X32" i="2"/>
  <c r="P32" i="2"/>
  <c r="M32" i="2"/>
  <c r="L32" i="2"/>
  <c r="Z31" i="2"/>
  <c r="Y31" i="2"/>
  <c r="X31" i="2"/>
  <c r="P31" i="2"/>
  <c r="M31" i="2"/>
  <c r="L31" i="2"/>
  <c r="Z30" i="2"/>
  <c r="Y30" i="2"/>
  <c r="X30" i="2"/>
  <c r="P30" i="2"/>
  <c r="M30" i="2"/>
  <c r="L30" i="2"/>
  <c r="O30" i="2" s="1"/>
  <c r="O35" i="2" s="1"/>
  <c r="Z29" i="2"/>
  <c r="Y29" i="2"/>
  <c r="X29" i="2"/>
  <c r="P29" i="2"/>
  <c r="M29" i="2"/>
  <c r="L29" i="2"/>
  <c r="Z28" i="2"/>
  <c r="Y28" i="2"/>
  <c r="X28" i="2"/>
  <c r="P28" i="2"/>
  <c r="M28" i="2"/>
  <c r="L28" i="2"/>
  <c r="Z27" i="2"/>
  <c r="Y27" i="2"/>
  <c r="X27" i="2"/>
  <c r="P27" i="2"/>
  <c r="M27" i="2"/>
  <c r="L27" i="2"/>
  <c r="Z26" i="2"/>
  <c r="Y26" i="2"/>
  <c r="X26" i="2"/>
  <c r="P26" i="2"/>
  <c r="M26" i="2"/>
  <c r="L26" i="2"/>
  <c r="Z25" i="2"/>
  <c r="Y25" i="2"/>
  <c r="X25" i="2"/>
  <c r="P25" i="2"/>
  <c r="M25" i="2"/>
  <c r="L25" i="2"/>
  <c r="Z24" i="2"/>
  <c r="Y24" i="2"/>
  <c r="X24" i="2"/>
  <c r="P24" i="2"/>
  <c r="M24" i="2"/>
  <c r="L24" i="2"/>
  <c r="Z23" i="2"/>
  <c r="Y23" i="2"/>
  <c r="X23" i="2"/>
  <c r="P23" i="2"/>
  <c r="M23" i="2"/>
  <c r="L23" i="2"/>
  <c r="Z22" i="2"/>
  <c r="Y22" i="2"/>
  <c r="X22" i="2"/>
  <c r="P22" i="2"/>
  <c r="M22" i="2"/>
  <c r="L22" i="2"/>
  <c r="Z21" i="2"/>
  <c r="Y21" i="2"/>
  <c r="X21" i="2"/>
  <c r="P21" i="2"/>
  <c r="M21" i="2"/>
  <c r="L21" i="2"/>
  <c r="Z20" i="2"/>
  <c r="Y20" i="2"/>
  <c r="X20" i="2"/>
  <c r="P20" i="2"/>
  <c r="M20" i="2"/>
  <c r="L20" i="2"/>
  <c r="Z19" i="2"/>
  <c r="Y19" i="2"/>
  <c r="X19" i="2"/>
  <c r="P19" i="2"/>
  <c r="M19" i="2"/>
  <c r="L19" i="2"/>
  <c r="Z18" i="2"/>
  <c r="Y18" i="2"/>
  <c r="X18" i="2"/>
  <c r="P18" i="2"/>
  <c r="M18" i="2"/>
  <c r="L18" i="2"/>
  <c r="W17" i="2"/>
  <c r="V17" i="2"/>
  <c r="U17" i="2"/>
  <c r="T17" i="2"/>
  <c r="S17" i="2"/>
  <c r="R17" i="2"/>
  <c r="Q17" i="2"/>
  <c r="O17" i="2"/>
  <c r="N17" i="2"/>
  <c r="K17" i="2"/>
  <c r="J17" i="2"/>
  <c r="M17" i="2" s="1"/>
  <c r="I17" i="2"/>
  <c r="H17" i="2"/>
  <c r="G17" i="2"/>
  <c r="F17" i="2"/>
  <c r="E17" i="2"/>
  <c r="D17" i="2"/>
  <c r="Z16" i="2"/>
  <c r="Y16" i="2"/>
  <c r="X16" i="2"/>
  <c r="P16" i="2"/>
  <c r="M16" i="2"/>
  <c r="L16" i="2"/>
  <c r="Z15" i="2"/>
  <c r="Y15" i="2"/>
  <c r="X15" i="2"/>
  <c r="P15" i="2"/>
  <c r="M15" i="2"/>
  <c r="L15" i="2"/>
  <c r="Z14" i="2"/>
  <c r="Y14" i="2"/>
  <c r="X14" i="2"/>
  <c r="P14" i="2"/>
  <c r="M14" i="2"/>
  <c r="L14" i="2"/>
  <c r="Z13" i="2"/>
  <c r="Y13" i="2"/>
  <c r="X13" i="2"/>
  <c r="P13" i="2"/>
  <c r="M13" i="2"/>
  <c r="L13" i="2"/>
  <c r="Z12" i="2"/>
  <c r="Y12" i="2"/>
  <c r="X12" i="2"/>
  <c r="P12" i="2"/>
  <c r="M12" i="2"/>
  <c r="L12" i="2"/>
  <c r="Z11" i="2"/>
  <c r="Y11" i="2"/>
  <c r="X11" i="2"/>
  <c r="P11" i="2"/>
  <c r="M11" i="2"/>
  <c r="L11" i="2"/>
  <c r="Z10" i="2"/>
  <c r="Y10" i="2"/>
  <c r="X10" i="2"/>
  <c r="P10" i="2"/>
  <c r="M10" i="2"/>
  <c r="L10" i="2"/>
  <c r="Z9" i="2"/>
  <c r="Y9" i="2"/>
  <c r="X9" i="2"/>
  <c r="P9" i="2"/>
  <c r="M9" i="2"/>
  <c r="L9" i="2"/>
  <c r="U162" i="1"/>
  <c r="T162" i="1"/>
  <c r="S162" i="1"/>
  <c r="R162" i="1"/>
  <c r="Q162" i="1"/>
  <c r="N162" i="1"/>
  <c r="K162" i="1"/>
  <c r="J162" i="1"/>
  <c r="I162" i="1"/>
  <c r="H162" i="1"/>
  <c r="G162" i="1"/>
  <c r="F162" i="1"/>
  <c r="E162" i="1"/>
  <c r="D162" i="1"/>
  <c r="Z161" i="1"/>
  <c r="Y161" i="1"/>
  <c r="X161" i="1"/>
  <c r="P161" i="1"/>
  <c r="M161" i="1"/>
  <c r="L161" i="1"/>
  <c r="Z160" i="1"/>
  <c r="Y160" i="1"/>
  <c r="X160" i="1"/>
  <c r="P160" i="1"/>
  <c r="M160" i="1"/>
  <c r="L160" i="1"/>
  <c r="Z159" i="1"/>
  <c r="Y159" i="1"/>
  <c r="X159" i="1"/>
  <c r="P159" i="1"/>
  <c r="M159" i="1"/>
  <c r="L159" i="1"/>
  <c r="Z158" i="1"/>
  <c r="Y158" i="1"/>
  <c r="X158" i="1"/>
  <c r="P158" i="1"/>
  <c r="M158" i="1"/>
  <c r="L158" i="1"/>
  <c r="Z157" i="1"/>
  <c r="Y157" i="1"/>
  <c r="X157" i="1"/>
  <c r="P157" i="1"/>
  <c r="M157" i="1"/>
  <c r="L157" i="1"/>
  <c r="Z156" i="1"/>
  <c r="Y156" i="1"/>
  <c r="X156" i="1"/>
  <c r="P156" i="1"/>
  <c r="M156" i="1"/>
  <c r="L156" i="1"/>
  <c r="Z155" i="1"/>
  <c r="Y155" i="1"/>
  <c r="X155" i="1"/>
  <c r="P155" i="1"/>
  <c r="M155" i="1"/>
  <c r="L155" i="1"/>
  <c r="Z154" i="1"/>
  <c r="Y154" i="1"/>
  <c r="X154" i="1"/>
  <c r="P154" i="1"/>
  <c r="M154" i="1"/>
  <c r="L154" i="1"/>
  <c r="Z153" i="1"/>
  <c r="Y153" i="1"/>
  <c r="X153" i="1"/>
  <c r="P153" i="1"/>
  <c r="M153" i="1"/>
  <c r="L153" i="1"/>
  <c r="Z152" i="1"/>
  <c r="Y152" i="1"/>
  <c r="X152" i="1"/>
  <c r="P152" i="1"/>
  <c r="M152" i="1"/>
  <c r="L152" i="1"/>
  <c r="Z151" i="1"/>
  <c r="Y151" i="1"/>
  <c r="X151" i="1"/>
  <c r="P151" i="1"/>
  <c r="M151" i="1"/>
  <c r="L151" i="1"/>
  <c r="Z150" i="1"/>
  <c r="Y150" i="1"/>
  <c r="X150" i="1"/>
  <c r="P150" i="1"/>
  <c r="M150" i="1"/>
  <c r="L150" i="1"/>
  <c r="Z149" i="1"/>
  <c r="Y149" i="1"/>
  <c r="X149" i="1"/>
  <c r="P149" i="1"/>
  <c r="M149" i="1"/>
  <c r="L149" i="1"/>
  <c r="Z148" i="1"/>
  <c r="Y148" i="1"/>
  <c r="X148" i="1"/>
  <c r="P148" i="1"/>
  <c r="M148" i="1"/>
  <c r="L148" i="1"/>
  <c r="Z147" i="1"/>
  <c r="Y147" i="1"/>
  <c r="X147" i="1"/>
  <c r="P147" i="1"/>
  <c r="M147" i="1"/>
  <c r="Z146" i="1"/>
  <c r="Y146" i="1"/>
  <c r="X146" i="1"/>
  <c r="P146" i="1"/>
  <c r="M146" i="1"/>
  <c r="L146" i="1"/>
  <c r="Z145" i="1"/>
  <c r="Y145" i="1"/>
  <c r="X145" i="1"/>
  <c r="P145" i="1"/>
  <c r="M145" i="1"/>
  <c r="L145" i="1"/>
  <c r="Z144" i="1"/>
  <c r="Y144" i="1"/>
  <c r="X144" i="1"/>
  <c r="P144" i="1"/>
  <c r="M144" i="1"/>
  <c r="L144" i="1"/>
  <c r="Z143" i="1"/>
  <c r="Y143" i="1"/>
  <c r="X143" i="1"/>
  <c r="P143" i="1"/>
  <c r="M143" i="1"/>
  <c r="L143" i="1"/>
  <c r="Z142" i="1"/>
  <c r="Y142" i="1"/>
  <c r="X142" i="1"/>
  <c r="P142" i="1"/>
  <c r="M142" i="1"/>
  <c r="L142" i="1"/>
  <c r="Z141" i="1"/>
  <c r="Y141" i="1"/>
  <c r="X141" i="1"/>
  <c r="P141" i="1"/>
  <c r="M141" i="1"/>
  <c r="L141" i="1"/>
  <c r="Z140" i="1"/>
  <c r="Y140" i="1"/>
  <c r="X140" i="1"/>
  <c r="P140" i="1"/>
  <c r="M140" i="1"/>
  <c r="L140" i="1"/>
  <c r="Z139" i="1"/>
  <c r="Y139" i="1"/>
  <c r="X139" i="1"/>
  <c r="P139" i="1"/>
  <c r="M139" i="1"/>
  <c r="L139" i="1"/>
  <c r="Z138" i="1"/>
  <c r="Y138" i="1"/>
  <c r="X138" i="1"/>
  <c r="P138" i="1"/>
  <c r="M138" i="1"/>
  <c r="L138" i="1"/>
  <c r="Z137" i="1"/>
  <c r="Y137" i="1"/>
  <c r="X137" i="1"/>
  <c r="P137" i="1"/>
  <c r="M137" i="1"/>
  <c r="L137" i="1"/>
  <c r="Z136" i="1"/>
  <c r="Y136" i="1"/>
  <c r="X136" i="1"/>
  <c r="P136" i="1"/>
  <c r="M136" i="1"/>
  <c r="L136" i="1"/>
  <c r="Z135" i="1"/>
  <c r="Y135" i="1"/>
  <c r="X135" i="1"/>
  <c r="P135" i="1"/>
  <c r="M135" i="1"/>
  <c r="L135" i="1"/>
  <c r="Z134" i="1"/>
  <c r="Y134" i="1"/>
  <c r="X134" i="1"/>
  <c r="P134" i="1"/>
  <c r="M134" i="1"/>
  <c r="L134" i="1"/>
  <c r="Z133" i="1"/>
  <c r="Y133" i="1"/>
  <c r="X133" i="1"/>
  <c r="P133" i="1"/>
  <c r="M133" i="1"/>
  <c r="L133" i="1"/>
  <c r="Z132" i="1"/>
  <c r="Y132" i="1"/>
  <c r="X132" i="1"/>
  <c r="P132" i="1"/>
  <c r="M132" i="1"/>
  <c r="L132" i="1"/>
  <c r="O132" i="1" s="1"/>
  <c r="O162" i="1" s="1"/>
  <c r="Z131" i="1"/>
  <c r="Y131" i="1"/>
  <c r="X131" i="1"/>
  <c r="P131" i="1"/>
  <c r="M131" i="1"/>
  <c r="L131" i="1"/>
  <c r="Z130" i="1"/>
  <c r="Y130" i="1"/>
  <c r="X130" i="1"/>
  <c r="P130" i="1"/>
  <c r="M130" i="1"/>
  <c r="L130" i="1"/>
  <c r="Z129" i="1"/>
  <c r="Y129" i="1"/>
  <c r="X129" i="1"/>
  <c r="P129" i="1"/>
  <c r="M129" i="1"/>
  <c r="L129" i="1"/>
  <c r="Z128" i="1"/>
  <c r="Y128" i="1"/>
  <c r="X128" i="1"/>
  <c r="P128" i="1"/>
  <c r="M128" i="1"/>
  <c r="L128" i="1"/>
  <c r="Z127" i="1"/>
  <c r="Y127" i="1"/>
  <c r="X127" i="1"/>
  <c r="P127" i="1"/>
  <c r="M127" i="1"/>
  <c r="L127" i="1"/>
  <c r="Z126" i="1"/>
  <c r="Y126" i="1"/>
  <c r="X126" i="1"/>
  <c r="P126" i="1"/>
  <c r="M126" i="1"/>
  <c r="L126" i="1"/>
  <c r="Z125" i="1"/>
  <c r="Y125" i="1"/>
  <c r="X125" i="1"/>
  <c r="P125" i="1"/>
  <c r="M125" i="1"/>
  <c r="L125" i="1"/>
  <c r="Z124" i="1"/>
  <c r="Y124" i="1"/>
  <c r="X124" i="1"/>
  <c r="P124" i="1"/>
  <c r="M124" i="1"/>
  <c r="L124" i="1"/>
  <c r="Z123" i="1"/>
  <c r="Y123" i="1"/>
  <c r="X123" i="1"/>
  <c r="P123" i="1"/>
  <c r="M123" i="1"/>
  <c r="L123" i="1"/>
  <c r="Z122" i="1"/>
  <c r="Y122" i="1"/>
  <c r="X122" i="1"/>
  <c r="P122" i="1"/>
  <c r="M122" i="1"/>
  <c r="L122" i="1"/>
  <c r="Z121" i="1"/>
  <c r="Y121" i="1"/>
  <c r="X121" i="1"/>
  <c r="P121" i="1"/>
  <c r="M121" i="1"/>
  <c r="L121" i="1"/>
  <c r="Z120" i="1"/>
  <c r="Y120" i="1"/>
  <c r="X120" i="1"/>
  <c r="P120" i="1"/>
  <c r="M120" i="1"/>
  <c r="L120" i="1"/>
  <c r="Z119" i="1"/>
  <c r="Y119" i="1"/>
  <c r="X119" i="1"/>
  <c r="P119" i="1"/>
  <c r="M119" i="1"/>
  <c r="L119" i="1"/>
  <c r="Z118" i="1"/>
  <c r="Y118" i="1"/>
  <c r="X118" i="1"/>
  <c r="P118" i="1"/>
  <c r="M118" i="1"/>
  <c r="L118" i="1"/>
  <c r="Z117" i="1"/>
  <c r="Y117" i="1"/>
  <c r="X117" i="1"/>
  <c r="P117" i="1"/>
  <c r="M117" i="1"/>
  <c r="L117" i="1"/>
  <c r="Z116" i="1"/>
  <c r="V116" i="1"/>
  <c r="X116" i="1" s="1"/>
  <c r="P116" i="1"/>
  <c r="M116" i="1"/>
  <c r="L116" i="1"/>
  <c r="Z115" i="1"/>
  <c r="Y115" i="1"/>
  <c r="X115" i="1"/>
  <c r="P115" i="1"/>
  <c r="M115" i="1"/>
  <c r="L115" i="1"/>
  <c r="Z114" i="1"/>
  <c r="Y114" i="1"/>
  <c r="X114" i="1"/>
  <c r="P114" i="1"/>
  <c r="M114" i="1"/>
  <c r="L114" i="1"/>
  <c r="Z113" i="1"/>
  <c r="Y113" i="1"/>
  <c r="X113" i="1"/>
  <c r="P113" i="1"/>
  <c r="M113" i="1"/>
  <c r="L113" i="1"/>
  <c r="Z112" i="1"/>
  <c r="Y112" i="1"/>
  <c r="X112" i="1"/>
  <c r="P112" i="1"/>
  <c r="M112" i="1"/>
  <c r="L112" i="1"/>
  <c r="Z111" i="1"/>
  <c r="Y111" i="1"/>
  <c r="X111" i="1"/>
  <c r="P111" i="1"/>
  <c r="M111" i="1"/>
  <c r="L111" i="1"/>
  <c r="Z110" i="1"/>
  <c r="Y110" i="1"/>
  <c r="X110" i="1"/>
  <c r="P110" i="1"/>
  <c r="M110" i="1"/>
  <c r="L110" i="1"/>
  <c r="Z109" i="1"/>
  <c r="V109" i="1"/>
  <c r="X109" i="1" s="1"/>
  <c r="P109" i="1"/>
  <c r="M109" i="1"/>
  <c r="L109" i="1"/>
  <c r="Z108" i="1"/>
  <c r="Y108" i="1"/>
  <c r="X108" i="1"/>
  <c r="P108" i="1"/>
  <c r="M108" i="1"/>
  <c r="L108" i="1"/>
  <c r="Z107" i="1"/>
  <c r="Y107" i="1"/>
  <c r="X107" i="1"/>
  <c r="P107" i="1"/>
  <c r="M107" i="1"/>
  <c r="L107" i="1"/>
  <c r="Z106" i="1"/>
  <c r="Y106" i="1"/>
  <c r="X106" i="1"/>
  <c r="P106" i="1"/>
  <c r="M106" i="1"/>
  <c r="L106" i="1"/>
  <c r="Z105" i="1"/>
  <c r="Y105" i="1"/>
  <c r="X105" i="1"/>
  <c r="P105" i="1"/>
  <c r="M105" i="1"/>
  <c r="L105" i="1"/>
  <c r="Z104" i="1"/>
  <c r="Y104" i="1"/>
  <c r="X104" i="1"/>
  <c r="P104" i="1"/>
  <c r="M104" i="1"/>
  <c r="L104" i="1"/>
  <c r="Z103" i="1"/>
  <c r="Y103" i="1"/>
  <c r="X103" i="1"/>
  <c r="P103" i="1"/>
  <c r="M103" i="1"/>
  <c r="L103" i="1"/>
  <c r="Z102" i="1"/>
  <c r="Y102" i="1"/>
  <c r="X102" i="1"/>
  <c r="P102" i="1"/>
  <c r="M102" i="1"/>
  <c r="L102" i="1"/>
  <c r="Z101" i="1"/>
  <c r="Y101" i="1"/>
  <c r="X101" i="1"/>
  <c r="P101" i="1"/>
  <c r="M101" i="1"/>
  <c r="L101" i="1"/>
  <c r="Z100" i="1"/>
  <c r="Y100" i="1"/>
  <c r="X100" i="1"/>
  <c r="P100" i="1"/>
  <c r="M100" i="1"/>
  <c r="L100" i="1"/>
  <c r="Z99" i="1"/>
  <c r="Y99" i="1"/>
  <c r="X99" i="1"/>
  <c r="P99" i="1"/>
  <c r="M99" i="1"/>
  <c r="L99" i="1"/>
  <c r="Z98" i="1"/>
  <c r="Y98" i="1"/>
  <c r="X98" i="1"/>
  <c r="P98" i="1"/>
  <c r="M98" i="1"/>
  <c r="L98" i="1"/>
  <c r="Z97" i="1"/>
  <c r="Y97" i="1"/>
  <c r="X97" i="1"/>
  <c r="P97" i="1"/>
  <c r="M97" i="1"/>
  <c r="L97" i="1"/>
  <c r="Z96" i="1"/>
  <c r="Y96" i="1"/>
  <c r="X96" i="1"/>
  <c r="P96" i="1"/>
  <c r="M96" i="1"/>
  <c r="L96" i="1"/>
  <c r="Z95" i="1"/>
  <c r="Y95" i="1"/>
  <c r="X95" i="1"/>
  <c r="P95" i="1"/>
  <c r="M95" i="1"/>
  <c r="L95" i="1"/>
  <c r="Z94" i="1"/>
  <c r="Y94" i="1"/>
  <c r="X94" i="1"/>
  <c r="P94" i="1"/>
  <c r="M94" i="1"/>
  <c r="L94" i="1"/>
  <c r="Z93" i="1"/>
  <c r="Y93" i="1"/>
  <c r="X93" i="1"/>
  <c r="P93" i="1"/>
  <c r="M93" i="1"/>
  <c r="L93" i="1"/>
  <c r="Z92" i="1"/>
  <c r="Y92" i="1"/>
  <c r="X92" i="1"/>
  <c r="P92" i="1"/>
  <c r="M92" i="1"/>
  <c r="L92" i="1"/>
  <c r="Z91" i="1"/>
  <c r="Y91" i="1"/>
  <c r="X91" i="1"/>
  <c r="P91" i="1"/>
  <c r="M91" i="1"/>
  <c r="L91" i="1"/>
  <c r="Z90" i="1"/>
  <c r="Y90" i="1"/>
  <c r="X90" i="1"/>
  <c r="P90" i="1"/>
  <c r="M90" i="1"/>
  <c r="L90" i="1"/>
  <c r="Z89" i="1"/>
  <c r="Y89" i="1"/>
  <c r="X89" i="1"/>
  <c r="P89" i="1"/>
  <c r="M89" i="1"/>
  <c r="L89" i="1"/>
  <c r="Z88" i="1"/>
  <c r="Y88" i="1"/>
  <c r="X88" i="1"/>
  <c r="P88" i="1"/>
  <c r="M88" i="1"/>
  <c r="L88" i="1"/>
  <c r="Z87" i="1"/>
  <c r="Y87" i="1"/>
  <c r="X87" i="1"/>
  <c r="P87" i="1"/>
  <c r="M87" i="1"/>
  <c r="L87" i="1"/>
  <c r="Z86" i="1"/>
  <c r="Y86" i="1"/>
  <c r="X86" i="1"/>
  <c r="P86" i="1"/>
  <c r="M86" i="1"/>
  <c r="L86" i="1"/>
  <c r="Z85" i="1"/>
  <c r="Y85" i="1"/>
  <c r="X85" i="1"/>
  <c r="P85" i="1"/>
  <c r="M85" i="1"/>
  <c r="L85" i="1"/>
  <c r="Z84" i="1"/>
  <c r="V84" i="1"/>
  <c r="X84" i="1" s="1"/>
  <c r="P84" i="1"/>
  <c r="M84" i="1"/>
  <c r="L84" i="1"/>
  <c r="Z83" i="1"/>
  <c r="Y83" i="1"/>
  <c r="X83" i="1"/>
  <c r="P83" i="1"/>
  <c r="M83" i="1"/>
  <c r="L83" i="1"/>
  <c r="Z82" i="1"/>
  <c r="Y82" i="1"/>
  <c r="X82" i="1"/>
  <c r="P82" i="1"/>
  <c r="M82" i="1"/>
  <c r="L82" i="1"/>
  <c r="Z81" i="1"/>
  <c r="Y81" i="1"/>
  <c r="X81" i="1"/>
  <c r="P81" i="1"/>
  <c r="M81" i="1"/>
  <c r="L81" i="1"/>
  <c r="Z80" i="1"/>
  <c r="Y80" i="1"/>
  <c r="X80" i="1"/>
  <c r="P80" i="1"/>
  <c r="M80" i="1"/>
  <c r="L80" i="1"/>
  <c r="Z79" i="1"/>
  <c r="Y79" i="1"/>
  <c r="X79" i="1"/>
  <c r="P79" i="1"/>
  <c r="M79" i="1"/>
  <c r="L79" i="1"/>
  <c r="Z78" i="1"/>
  <c r="Y78" i="1"/>
  <c r="X78" i="1"/>
  <c r="P78" i="1"/>
  <c r="M78" i="1"/>
  <c r="L78" i="1"/>
  <c r="Z77" i="1"/>
  <c r="Y77" i="1"/>
  <c r="X77" i="1"/>
  <c r="P77" i="1"/>
  <c r="M77" i="1"/>
  <c r="L77" i="1"/>
  <c r="Z76" i="1"/>
  <c r="Y76" i="1"/>
  <c r="X76" i="1"/>
  <c r="P76" i="1"/>
  <c r="M76" i="1"/>
  <c r="L76" i="1"/>
  <c r="Z75" i="1"/>
  <c r="Y75" i="1"/>
  <c r="X75" i="1"/>
  <c r="P75" i="1"/>
  <c r="M75" i="1"/>
  <c r="L75" i="1"/>
  <c r="Z74" i="1"/>
  <c r="Y74" i="1"/>
  <c r="X74" i="1"/>
  <c r="P74" i="1"/>
  <c r="M74" i="1"/>
  <c r="L74" i="1"/>
  <c r="Z73" i="1"/>
  <c r="Y73" i="1"/>
  <c r="X73" i="1"/>
  <c r="P73" i="1"/>
  <c r="M73" i="1"/>
  <c r="L73" i="1"/>
  <c r="Z72" i="1"/>
  <c r="Y72" i="1"/>
  <c r="X72" i="1"/>
  <c r="P72" i="1"/>
  <c r="M72" i="1"/>
  <c r="L72" i="1"/>
  <c r="Z71" i="1"/>
  <c r="Y71" i="1"/>
  <c r="X71" i="1"/>
  <c r="P71" i="1"/>
  <c r="M71" i="1"/>
  <c r="L71" i="1"/>
  <c r="Z70" i="1"/>
  <c r="Y70" i="1"/>
  <c r="X70" i="1"/>
  <c r="P70" i="1"/>
  <c r="M70" i="1"/>
  <c r="L70" i="1"/>
  <c r="Z69" i="1"/>
  <c r="Y69" i="1"/>
  <c r="X69" i="1"/>
  <c r="P69" i="1"/>
  <c r="M69" i="1"/>
  <c r="L69" i="1"/>
  <c r="Z68" i="1"/>
  <c r="Y68" i="1"/>
  <c r="X68" i="1"/>
  <c r="P68" i="1"/>
  <c r="M68" i="1"/>
  <c r="L68" i="1"/>
  <c r="Z67" i="1"/>
  <c r="Y67" i="1"/>
  <c r="X67" i="1"/>
  <c r="P67" i="1"/>
  <c r="M67" i="1"/>
  <c r="L67" i="1"/>
  <c r="Z66" i="1"/>
  <c r="Y66" i="1"/>
  <c r="X66" i="1"/>
  <c r="P66" i="1"/>
  <c r="M66" i="1"/>
  <c r="L66" i="1"/>
  <c r="Z65" i="1"/>
  <c r="Y65" i="1"/>
  <c r="X65" i="1"/>
  <c r="P65" i="1"/>
  <c r="M65" i="1"/>
  <c r="L65" i="1"/>
  <c r="Z64" i="1"/>
  <c r="Y64" i="1"/>
  <c r="X64" i="1"/>
  <c r="P64" i="1"/>
  <c r="M64" i="1"/>
  <c r="L64" i="1"/>
  <c r="Z63" i="1"/>
  <c r="Y63" i="1"/>
  <c r="X63" i="1"/>
  <c r="P63" i="1"/>
  <c r="M63" i="1"/>
  <c r="L63" i="1"/>
  <c r="Z62" i="1"/>
  <c r="Y62" i="1"/>
  <c r="X62" i="1"/>
  <c r="P62" i="1"/>
  <c r="M62" i="1"/>
  <c r="L62" i="1"/>
  <c r="Z61" i="1"/>
  <c r="Y61" i="1"/>
  <c r="X61" i="1"/>
  <c r="P61" i="1"/>
  <c r="M61" i="1"/>
  <c r="L61" i="1"/>
  <c r="Z60" i="1"/>
  <c r="Y60" i="1"/>
  <c r="X60" i="1"/>
  <c r="P60" i="1"/>
  <c r="M60" i="1"/>
  <c r="L60" i="1"/>
  <c r="Z59" i="1"/>
  <c r="Y59" i="1"/>
  <c r="X59" i="1"/>
  <c r="P59" i="1"/>
  <c r="M59" i="1"/>
  <c r="L59" i="1"/>
  <c r="Z58" i="1"/>
  <c r="Y58" i="1"/>
  <c r="X58" i="1"/>
  <c r="P58" i="1"/>
  <c r="M58" i="1"/>
  <c r="L58" i="1"/>
  <c r="Z57" i="1"/>
  <c r="Y57" i="1"/>
  <c r="X57" i="1"/>
  <c r="P57" i="1"/>
  <c r="M57" i="1"/>
  <c r="L57" i="1"/>
  <c r="Z56" i="1"/>
  <c r="Y56" i="1"/>
  <c r="X56" i="1"/>
  <c r="P56" i="1"/>
  <c r="M56" i="1"/>
  <c r="L56" i="1"/>
  <c r="Z55" i="1"/>
  <c r="Y55" i="1"/>
  <c r="X55" i="1"/>
  <c r="P55" i="1"/>
  <c r="M55" i="1"/>
  <c r="L55" i="1"/>
  <c r="Z54" i="1"/>
  <c r="Y54" i="1"/>
  <c r="X54" i="1"/>
  <c r="P54" i="1"/>
  <c r="M54" i="1"/>
  <c r="L54" i="1"/>
  <c r="Z53" i="1"/>
  <c r="Y53" i="1"/>
  <c r="X53" i="1"/>
  <c r="P53" i="1"/>
  <c r="M53" i="1"/>
  <c r="L53" i="1"/>
  <c r="Z52" i="1"/>
  <c r="Y52" i="1"/>
  <c r="X52" i="1"/>
  <c r="P52" i="1"/>
  <c r="M52" i="1"/>
  <c r="L52" i="1"/>
  <c r="Z51" i="1"/>
  <c r="Y51" i="1"/>
  <c r="X51" i="1"/>
  <c r="P51" i="1"/>
  <c r="M51" i="1"/>
  <c r="L51" i="1"/>
  <c r="Z50" i="1"/>
  <c r="Y50" i="1"/>
  <c r="X50" i="1"/>
  <c r="P50" i="1"/>
  <c r="M50" i="1"/>
  <c r="L50" i="1"/>
  <c r="Z49" i="1"/>
  <c r="Y49" i="1"/>
  <c r="X49" i="1"/>
  <c r="P49" i="1"/>
  <c r="M49" i="1"/>
  <c r="L49" i="1"/>
  <c r="Z48" i="1"/>
  <c r="Y48" i="1"/>
  <c r="X48" i="1"/>
  <c r="P48" i="1"/>
  <c r="M48" i="1"/>
  <c r="L48" i="1"/>
  <c r="Z47" i="1"/>
  <c r="Y47" i="1"/>
  <c r="X47" i="1"/>
  <c r="P47" i="1"/>
  <c r="M47" i="1"/>
  <c r="L47" i="1"/>
  <c r="Z46" i="1"/>
  <c r="Y46" i="1"/>
  <c r="X46" i="1"/>
  <c r="P46" i="1"/>
  <c r="M46" i="1"/>
  <c r="L46" i="1"/>
  <c r="Z45" i="1"/>
  <c r="Y45" i="1"/>
  <c r="X45" i="1"/>
  <c r="P45" i="1"/>
  <c r="M45" i="1"/>
  <c r="L45" i="1"/>
  <c r="Z44" i="1"/>
  <c r="Y44" i="1"/>
  <c r="X44" i="1"/>
  <c r="P44" i="1"/>
  <c r="M44" i="1"/>
  <c r="L44" i="1"/>
  <c r="Z43" i="1"/>
  <c r="Y43" i="1"/>
  <c r="X43" i="1"/>
  <c r="P43" i="1"/>
  <c r="M43" i="1"/>
  <c r="L43" i="1"/>
  <c r="Z42" i="1"/>
  <c r="Y42" i="1"/>
  <c r="X42" i="1"/>
  <c r="P42" i="1"/>
  <c r="M42" i="1"/>
  <c r="L42" i="1"/>
  <c r="Z41" i="1"/>
  <c r="Y41" i="1"/>
  <c r="X41" i="1"/>
  <c r="P41" i="1"/>
  <c r="M41" i="1"/>
  <c r="L41" i="1"/>
  <c r="Z40" i="1"/>
  <c r="Y40" i="1"/>
  <c r="X40" i="1"/>
  <c r="P40" i="1"/>
  <c r="M40" i="1"/>
  <c r="L40" i="1"/>
  <c r="Z39" i="1"/>
  <c r="Y39" i="1"/>
  <c r="X39" i="1"/>
  <c r="P39" i="1"/>
  <c r="M39" i="1"/>
  <c r="L39" i="1"/>
  <c r="Z38" i="1"/>
  <c r="Y38" i="1"/>
  <c r="X38" i="1"/>
  <c r="P38" i="1"/>
  <c r="M38" i="1"/>
  <c r="L38" i="1"/>
  <c r="Z37" i="1"/>
  <c r="Y37" i="1"/>
  <c r="X37" i="1"/>
  <c r="P37" i="1"/>
  <c r="M37" i="1"/>
  <c r="L37" i="1"/>
  <c r="Z36" i="1"/>
  <c r="Y36" i="1"/>
  <c r="X36" i="1"/>
  <c r="P36" i="1"/>
  <c r="M36" i="1"/>
  <c r="L36" i="1"/>
  <c r="Z35" i="1"/>
  <c r="Y35" i="1"/>
  <c r="X35" i="1"/>
  <c r="P35" i="1"/>
  <c r="M35" i="1"/>
  <c r="L35" i="1"/>
  <c r="Z34" i="1"/>
  <c r="Y34" i="1"/>
  <c r="X34" i="1"/>
  <c r="P34" i="1"/>
  <c r="M34" i="1"/>
  <c r="L34" i="1"/>
  <c r="Z33" i="1"/>
  <c r="Y33" i="1"/>
  <c r="X33" i="1"/>
  <c r="P33" i="1"/>
  <c r="M33" i="1"/>
  <c r="L33" i="1"/>
  <c r="Z32" i="1"/>
  <c r="Y32" i="1"/>
  <c r="X32" i="1"/>
  <c r="P32" i="1"/>
  <c r="M32" i="1"/>
  <c r="L32" i="1"/>
  <c r="Z31" i="1"/>
  <c r="Y31" i="1"/>
  <c r="X31" i="1"/>
  <c r="P31" i="1"/>
  <c r="M31" i="1"/>
  <c r="L31" i="1"/>
  <c r="Z30" i="1"/>
  <c r="Y30" i="1"/>
  <c r="X30" i="1"/>
  <c r="P30" i="1"/>
  <c r="M30" i="1"/>
  <c r="L30" i="1"/>
  <c r="Z29" i="1"/>
  <c r="Y29" i="1"/>
  <c r="X29" i="1"/>
  <c r="P29" i="1"/>
  <c r="M29" i="1"/>
  <c r="L29" i="1"/>
  <c r="Z28" i="1"/>
  <c r="Y28" i="1"/>
  <c r="X28" i="1"/>
  <c r="P28" i="1"/>
  <c r="M28" i="1"/>
  <c r="L28" i="1"/>
  <c r="Z27" i="1"/>
  <c r="Y27" i="1"/>
  <c r="X27" i="1"/>
  <c r="P27" i="1"/>
  <c r="M27" i="1"/>
  <c r="L27" i="1"/>
  <c r="Z26" i="1"/>
  <c r="Y26" i="1"/>
  <c r="X26" i="1"/>
  <c r="P26" i="1"/>
  <c r="M26" i="1"/>
  <c r="L26" i="1"/>
  <c r="Z25" i="1"/>
  <c r="Y25" i="1"/>
  <c r="X25" i="1"/>
  <c r="P25" i="1"/>
  <c r="M25" i="1"/>
  <c r="L25" i="1"/>
  <c r="Z24" i="1"/>
  <c r="Y24" i="1"/>
  <c r="X24" i="1"/>
  <c r="P24" i="1"/>
  <c r="M24" i="1"/>
  <c r="L24" i="1"/>
  <c r="Z23" i="1"/>
  <c r="Y23" i="1"/>
  <c r="X23" i="1"/>
  <c r="P23" i="1"/>
  <c r="M23" i="1"/>
  <c r="L23" i="1"/>
  <c r="Z22" i="1"/>
  <c r="Y22" i="1"/>
  <c r="X22" i="1"/>
  <c r="P22" i="1"/>
  <c r="M22" i="1"/>
  <c r="L22" i="1"/>
  <c r="Z21" i="1"/>
  <c r="Y21" i="1"/>
  <c r="X21" i="1"/>
  <c r="P21" i="1"/>
  <c r="M21" i="1"/>
  <c r="L21" i="1"/>
  <c r="Z20" i="1"/>
  <c r="Y20" i="1"/>
  <c r="X20" i="1"/>
  <c r="P20" i="1"/>
  <c r="M20" i="1"/>
  <c r="L20" i="1"/>
  <c r="Z19" i="1"/>
  <c r="Y19" i="1"/>
  <c r="X19" i="1"/>
  <c r="P19" i="1"/>
  <c r="M19" i="1"/>
  <c r="L19" i="1"/>
  <c r="Z18" i="1"/>
  <c r="Y18" i="1"/>
  <c r="X18" i="1"/>
  <c r="P18" i="1"/>
  <c r="M18" i="1"/>
  <c r="L18" i="1"/>
  <c r="Z17" i="1"/>
  <c r="Y17" i="1"/>
  <c r="X17" i="1"/>
  <c r="P17" i="1"/>
  <c r="M17" i="1"/>
  <c r="L17" i="1"/>
  <c r="Z16" i="1"/>
  <c r="Y16" i="1"/>
  <c r="X16" i="1"/>
  <c r="P16" i="1"/>
  <c r="M16" i="1"/>
  <c r="L16" i="1"/>
  <c r="Z15" i="1"/>
  <c r="Y15" i="1"/>
  <c r="X15" i="1"/>
  <c r="P15" i="1"/>
  <c r="M15" i="1"/>
  <c r="L15" i="1"/>
  <c r="Z14" i="1"/>
  <c r="Y14" i="1"/>
  <c r="X14" i="1"/>
  <c r="P14" i="1"/>
  <c r="M14" i="1"/>
  <c r="L14" i="1"/>
  <c r="Z13" i="1"/>
  <c r="Y13" i="1"/>
  <c r="X13" i="1"/>
  <c r="P13" i="1"/>
  <c r="M13" i="1"/>
  <c r="L13" i="1"/>
  <c r="Z12" i="1"/>
  <c r="Y12" i="1"/>
  <c r="X12" i="1"/>
  <c r="P12" i="1"/>
  <c r="M12" i="1"/>
  <c r="L12" i="1"/>
  <c r="Z11" i="1"/>
  <c r="Y11" i="1"/>
  <c r="X11" i="1"/>
  <c r="P11" i="1"/>
  <c r="M11" i="1"/>
  <c r="L11" i="1"/>
  <c r="Z10" i="1"/>
  <c r="Y10" i="1"/>
  <c r="X10" i="1"/>
  <c r="P10" i="1"/>
  <c r="M10" i="1"/>
  <c r="L10" i="1"/>
  <c r="Z9" i="1"/>
  <c r="Y9" i="1"/>
  <c r="X9" i="1"/>
  <c r="P9" i="1"/>
  <c r="M9" i="1"/>
  <c r="L9" i="1"/>
  <c r="L162" i="1" s="1"/>
  <c r="U3" i="1"/>
  <c r="K37" i="3" l="1"/>
  <c r="X34" i="3"/>
  <c r="P37" i="3"/>
  <c r="H37" i="3"/>
  <c r="S37" i="3"/>
  <c r="W37" i="3"/>
  <c r="P17" i="2"/>
  <c r="Y17" i="2"/>
  <c r="M57" i="2"/>
  <c r="W113" i="2"/>
  <c r="Y113" i="2" s="1"/>
  <c r="Z77" i="2"/>
  <c r="M94" i="2"/>
  <c r="M35" i="2"/>
  <c r="W110" i="2"/>
  <c r="Y110" i="2" s="1"/>
  <c r="S171" i="2"/>
  <c r="Y136" i="2"/>
  <c r="R171" i="2"/>
  <c r="R37" i="3"/>
  <c r="Z37" i="3" s="1"/>
  <c r="V37" i="3"/>
  <c r="Z162" i="1"/>
  <c r="V162" i="1"/>
  <c r="X162" i="1" s="1"/>
  <c r="Z17" i="2"/>
  <c r="X17" i="2"/>
  <c r="Y35" i="2"/>
  <c r="P77" i="2"/>
  <c r="L77" i="2"/>
  <c r="Y77" i="2"/>
  <c r="X94" i="2"/>
  <c r="Z116" i="2"/>
  <c r="V116" i="2"/>
  <c r="X116" i="2" s="1"/>
  <c r="E171" i="2"/>
  <c r="I171" i="2"/>
  <c r="Y155" i="2"/>
  <c r="D171" i="2"/>
  <c r="H171" i="2"/>
  <c r="N171" i="2"/>
  <c r="L22" i="3"/>
  <c r="L37" i="3" s="1"/>
  <c r="M22" i="3"/>
  <c r="X22" i="3"/>
  <c r="L30" i="3"/>
  <c r="Z30" i="3"/>
  <c r="F37" i="3"/>
  <c r="J37" i="3"/>
  <c r="M37" i="3" s="1"/>
  <c r="E37" i="3"/>
  <c r="I37" i="3"/>
  <c r="L35" i="2"/>
  <c r="X35" i="2"/>
  <c r="P57" i="2"/>
  <c r="X77" i="2"/>
  <c r="L94" i="2"/>
  <c r="P94" i="2"/>
  <c r="Z94" i="2"/>
  <c r="P116" i="2"/>
  <c r="L116" i="2"/>
  <c r="L136" i="2"/>
  <c r="L171" i="2" s="1"/>
  <c r="Q171" i="2"/>
  <c r="U171" i="2"/>
  <c r="X155" i="2"/>
  <c r="T171" i="2"/>
  <c r="T37" i="3"/>
  <c r="L17" i="2"/>
  <c r="P35" i="2"/>
  <c r="L57" i="2"/>
  <c r="Z57" i="2"/>
  <c r="M77" i="2"/>
  <c r="G171" i="2"/>
  <c r="M136" i="2"/>
  <c r="Z136" i="2"/>
  <c r="X136" i="2"/>
  <c r="M155" i="2"/>
  <c r="P170" i="2"/>
  <c r="L170" i="2"/>
  <c r="F171" i="2"/>
  <c r="J171" i="2"/>
  <c r="Y170" i="2"/>
  <c r="M12" i="3"/>
  <c r="Y12" i="3"/>
  <c r="Y34" i="3"/>
  <c r="Q37" i="3"/>
  <c r="U37" i="3"/>
  <c r="Y37" i="3" s="1"/>
  <c r="P162" i="1"/>
  <c r="Y30" i="3"/>
  <c r="M34" i="3"/>
  <c r="O171" i="2"/>
  <c r="Y94" i="2"/>
  <c r="Z170" i="2"/>
  <c r="K171" i="2"/>
  <c r="W37" i="2"/>
  <c r="V57" i="2"/>
  <c r="X57" i="2" s="1"/>
  <c r="X170" i="2"/>
  <c r="M170" i="2"/>
  <c r="W109" i="1"/>
  <c r="Y109" i="1" s="1"/>
  <c r="W84" i="1"/>
  <c r="W116" i="1"/>
  <c r="Y116" i="1" s="1"/>
  <c r="P171" i="2" l="1"/>
  <c r="M171" i="2"/>
  <c r="W116" i="2"/>
  <c r="Y116" i="2" s="1"/>
  <c r="X37" i="3"/>
  <c r="Z171" i="2"/>
  <c r="V171" i="2"/>
  <c r="X171" i="2" s="1"/>
  <c r="Y37" i="2"/>
  <c r="W57" i="2"/>
  <c r="Y84" i="1"/>
  <c r="W162" i="1"/>
  <c r="Y162" i="1" s="1"/>
  <c r="Y57" i="2" l="1"/>
  <c r="W171" i="2"/>
  <c r="Y171" i="2" s="1"/>
</calcChain>
</file>

<file path=xl/sharedStrings.xml><?xml version="1.0" encoding="utf-8"?>
<sst xmlns="http://schemas.openxmlformats.org/spreadsheetml/2006/main" count="1275" uniqueCount="279">
  <si>
    <t>Eingöngu grunnskólar reknir af sveitarfélögum. Sérskólar ekki meðtaldir.</t>
  </si>
  <si>
    <t xml:space="preserve">Rekstrarár 2018.  </t>
  </si>
  <si>
    <t>Tölur í þús. kr.</t>
  </si>
  <si>
    <t>Innri leiga og skólaakstur ekki meðtalinn.</t>
  </si>
  <si>
    <t>*Stjórnendur og sérkennarar ekki meðtaldir.</t>
  </si>
  <si>
    <t>Stærð skóla</t>
  </si>
  <si>
    <t>Sveitarfélag</t>
  </si>
  <si>
    <t>Grunnskóli</t>
  </si>
  <si>
    <t>Fjöldi nemenda</t>
  </si>
  <si>
    <t>Skólastjóri (stg)</t>
  </si>
  <si>
    <t>Aðstoðar-
skólastjóri (stg)</t>
  </si>
  <si>
    <t>Kennarar (stg)</t>
  </si>
  <si>
    <t>Deildarstjórar (stg)</t>
  </si>
  <si>
    <t>Sér-
kennarar (stg)</t>
  </si>
  <si>
    <t>Stg. Kenn. með réttindi</t>
  </si>
  <si>
    <t>Stg. Kenn. án réttinda</t>
  </si>
  <si>
    <t>Stg. alls við kennslu</t>
  </si>
  <si>
    <t>% grunnskólakennara</t>
  </si>
  <si>
    <t>Aðrir starfsmenn (stg)</t>
  </si>
  <si>
    <t>Stöðugildi alls</t>
  </si>
  <si>
    <r>
      <t>Nem/stg kennara</t>
    </r>
    <r>
      <rPr>
        <b/>
        <sz val="11"/>
        <color theme="1"/>
        <rFont val="Calibri"/>
        <family val="2"/>
      </rPr>
      <t>*</t>
    </r>
  </si>
  <si>
    <t>Tekjur</t>
  </si>
  <si>
    <t>Laun og launatengd gjöld</t>
  </si>
  <si>
    <t>Annar rekstrarkostnaður (meðtalin innri leiga og skólaakstur)</t>
  </si>
  <si>
    <t xml:space="preserve"> 3410 Innri húsaleiga (Eignasjóður)</t>
  </si>
  <si>
    <t>3130 Skólaakstur</t>
  </si>
  <si>
    <t>Gjöld</t>
  </si>
  <si>
    <t xml:space="preserve"> Nettó</t>
  </si>
  <si>
    <t>Brúttó rekstrarkostn (mínus innri leiga og skólaakstur)/nem</t>
  </si>
  <si>
    <t>Nettó rekstrarkostn (mínus innri leiga og skólaakstur/nem</t>
  </si>
  <si>
    <t>Launakostn/
nem</t>
  </si>
  <si>
    <t>601 &gt;</t>
  </si>
  <si>
    <t>0000 Reykjavíkurborg</t>
  </si>
  <si>
    <t>Árbæjarskóli</t>
  </si>
  <si>
    <t>101 - 200</t>
  </si>
  <si>
    <t>Ártúnsskóli</t>
  </si>
  <si>
    <t>401 - 500</t>
  </si>
  <si>
    <t>Austurbæjarskóli</t>
  </si>
  <si>
    <t>301 - 400</t>
  </si>
  <si>
    <t>Breiðagerðisskóli</t>
  </si>
  <si>
    <t>Breiðholtsskóli</t>
  </si>
  <si>
    <t>201 - 300</t>
  </si>
  <si>
    <t>Dalskóli</t>
  </si>
  <si>
    <t>Fellaskóli (Reykjavík)</t>
  </si>
  <si>
    <t>501 - 600</t>
  </si>
  <si>
    <t>Foldaskóli</t>
  </si>
  <si>
    <t>Fossvogsskóli</t>
  </si>
  <si>
    <t>Grandaskóli</t>
  </si>
  <si>
    <t>Háaleitisskóli</t>
  </si>
  <si>
    <t>Hagaskóli</t>
  </si>
  <si>
    <t>Hamraskóli</t>
  </si>
  <si>
    <t>Háteigsskóli</t>
  </si>
  <si>
    <t>Hlíðaskóli</t>
  </si>
  <si>
    <t>Hólabrekkuskóli</t>
  </si>
  <si>
    <t>Húsaskóli</t>
  </si>
  <si>
    <t>Ingunnarskóli</t>
  </si>
  <si>
    <t>Kelduskóli</t>
  </si>
  <si>
    <t>Klébergsskóli</t>
  </si>
  <si>
    <t>Langholtsskóli</t>
  </si>
  <si>
    <t>Laugalækjarskóli</t>
  </si>
  <si>
    <t>Laugarnesskóli</t>
  </si>
  <si>
    <t>Melaskóli</t>
  </si>
  <si>
    <t>Norðlingaskóli</t>
  </si>
  <si>
    <t>Ölduselsskóli</t>
  </si>
  <si>
    <t>Réttarholtsskóli</t>
  </si>
  <si>
    <t>Rimaskóli</t>
  </si>
  <si>
    <t>Sæmundarskóli</t>
  </si>
  <si>
    <t>Selásskóli</t>
  </si>
  <si>
    <t>Seljaskóli</t>
  </si>
  <si>
    <t>Vættaskóli</t>
  </si>
  <si>
    <t>Vesturbæjarskóli</t>
  </si>
  <si>
    <t>Vogaskóli</t>
  </si>
  <si>
    <t>1000 Kópavogsbær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</si>
  <si>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</si>
  <si>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</si>
  <si>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</si>
  <si>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</si>
  <si>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</si>
  <si>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</si>
  <si>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</si>
  <si>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</si>
  <si>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</si>
  <si>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1100 Seltjarnarneskaupstaður</t>
  </si>
  <si>
    <t>Grunnskóli Seltjarnarness</t>
  </si>
  <si>
    <t>1300 Garðabær</t>
  </si>
  <si>
    <t>Álftanesskóli</t>
  </si>
  <si>
    <t>Flataskóli</t>
  </si>
  <si>
    <t>Garðaskóli</t>
  </si>
  <si>
    <t>Hofsstaðaskóli</t>
  </si>
  <si>
    <t>Sjálandsskóli</t>
  </si>
  <si>
    <t>1400 Hafnarfjarðarkaupstaður</t>
  </si>
  <si>
    <t>Áslandsskóli</t>
  </si>
  <si>
    <t>Hraunvallaskóli</t>
  </si>
  <si>
    <t>Hvaleyrarskóli</t>
  </si>
  <si>
    <t>Lækjarskóli</t>
  </si>
  <si>
    <t>Öldutúnsskóli</t>
  </si>
  <si>
    <t>Setbergsskóli</t>
  </si>
  <si>
    <t>Skarðshlíðarskóli</t>
  </si>
  <si>
    <t>Víðistaðaskóli</t>
  </si>
  <si>
    <t>1604 Mosfellsbær</t>
  </si>
  <si>
    <t>Krikaskóli</t>
  </si>
  <si>
    <t>Lágafellsskóli</t>
  </si>
  <si>
    <t>Varmárskóli</t>
  </si>
  <si>
    <t>2000 Reykjanesbær</t>
  </si>
  <si>
    <t>Akurskóli</t>
  </si>
  <si>
    <t>Háaleitisskóli (Reykjanesbæ)</t>
  </si>
  <si>
    <t>Heiðarskóli (Reykjanesbæ)</t>
  </si>
  <si>
    <t>Holtaskóli</t>
  </si>
  <si>
    <t>Myllubakkaskóli</t>
  </si>
  <si>
    <t>Njarðvíkurskóli</t>
  </si>
  <si>
    <t>2300 Grindavíkurbær</t>
  </si>
  <si>
    <t>Grunnskóli Grindavíkur</t>
  </si>
  <si>
    <t>2506 Sveitarfélagið Vogar</t>
  </si>
  <si>
    <t>Stóru-Vogaskóli</t>
  </si>
  <si>
    <t>2510 Suðurnesjabær</t>
  </si>
  <si>
    <t>Gerðaskóli</t>
  </si>
  <si>
    <t>Grunnskólinn í Sandgerði</t>
  </si>
  <si>
    <t>3000 Akraneskaupstaður</t>
  </si>
  <si>
    <t>Brekkubæjarskóli</t>
  </si>
  <si>
    <t>Grundaskóli</t>
  </si>
  <si>
    <t>51 - 100</t>
  </si>
  <si>
    <t>3511 Hvalfjarðarsveit</t>
  </si>
  <si>
    <t>Heiðarskóli (Leirársveit)</t>
  </si>
  <si>
    <t>3609 Borgarbyggð</t>
  </si>
  <si>
    <t>Grunnskóli Borgarfjarðar</t>
  </si>
  <si>
    <t>Grunnskólinn í Borgarnesi</t>
  </si>
  <si>
    <t>3709 Grundarfjarðarbær</t>
  </si>
  <si>
    <t>Grunnskóli Grundarfjarðar</t>
  </si>
  <si>
    <t>3711 Stykkishólmsbær</t>
  </si>
  <si>
    <t>Grunnskólinn í Stykkishólmi</t>
  </si>
  <si>
    <t>0 - 20</t>
  </si>
  <si>
    <t>3713 Eyja- og Miklaholtshreppur</t>
  </si>
  <si>
    <t>Laugargerðisskóli</t>
  </si>
  <si>
    <t>3714 Snæfellsbær</t>
  </si>
  <si>
    <t>Grunnskóli Snæfellsbæjar</t>
  </si>
  <si>
    <t>3811 Dalabyggð</t>
  </si>
  <si>
    <t>Auðarskóli</t>
  </si>
  <si>
    <t>4100 Bolungarvíkurkaupstaður</t>
  </si>
  <si>
    <t>Grunnskóli Bolungarvíkur</t>
  </si>
  <si>
    <t>4200 Ísafjarðarbær</t>
  </si>
  <si>
    <t>Grunnskóli Önundarfjarðar</t>
  </si>
  <si>
    <t>Grunnskólinn á Ísafirði</t>
  </si>
  <si>
    <t>21 - 50</t>
  </si>
  <si>
    <t>Grunnskólinn Suðureyri/Suðureyrarskóli</t>
  </si>
  <si>
    <t>Grunnskólinn Þingeyri</t>
  </si>
  <si>
    <t>4502 Reykhólahreppur</t>
  </si>
  <si>
    <t>Reykhólaskóli</t>
  </si>
  <si>
    <t>4604 Tálknafjarðarhreppur</t>
  </si>
  <si>
    <t>Grunnskólinn á Tálknafirði</t>
  </si>
  <si>
    <t>4607 Vesturbyggð</t>
  </si>
  <si>
    <t>Bíldudalsskóli</t>
  </si>
  <si>
    <t>Patreksskóli</t>
  </si>
  <si>
    <t>4803 Súðavíkurhreppur</t>
  </si>
  <si>
    <t>Súðavíkurskóli</t>
  </si>
  <si>
    <t>4902 Kaldrananeshreppur</t>
  </si>
  <si>
    <t>Grunnskólinn á Drangsnesi</t>
  </si>
  <si>
    <t>4911 Strandabyggð</t>
  </si>
  <si>
    <t>Grunnskólinn á Hólmavík</t>
  </si>
  <si>
    <t>5200 Sveitarfélagið Skagafjörður</t>
  </si>
  <si>
    <t>Árskóli</t>
  </si>
  <si>
    <t>Grunnskólinn austan Vatna</t>
  </si>
  <si>
    <t>Varmahlíðarskóli</t>
  </si>
  <si>
    <t>5508 Húnaþing vestra</t>
  </si>
  <si>
    <t>Grunnskóli Húnaþings vestra</t>
  </si>
  <si>
    <t xml:space="preserve">5604 Blönduósbær </t>
  </si>
  <si>
    <t>Grunnskólinn á Blönduósi/Blönduskóli</t>
  </si>
  <si>
    <t>5609 Sveitarfélagið Skagaströnd</t>
  </si>
  <si>
    <t>Höfðaskóli</t>
  </si>
  <si>
    <t>5612 Húnavatnshreppur</t>
  </si>
  <si>
    <t>Húnavallaskóli</t>
  </si>
  <si>
    <t>6000 Akureyrarkaupstaður</t>
  </si>
  <si>
    <t>Brekkuskóli</t>
  </si>
  <si>
    <t>Giljaskóli</t>
  </si>
  <si>
    <t>Glerárskóli</t>
  </si>
  <si>
    <t>Grunnskólinn í Grímsey/Grímseyjarskóli</t>
  </si>
  <si>
    <t>Grunnskólinn í Hrísey/Hríseyjarskóli</t>
  </si>
  <si>
    <t>Lundarskóli</t>
  </si>
  <si>
    <t>Naustaskóli</t>
  </si>
  <si>
    <t>Oddeyrarskóli</t>
  </si>
  <si>
    <t>Síðuskóli</t>
  </si>
  <si>
    <t>6100 Norðurþing</t>
  </si>
  <si>
    <t>Borgarhólsskóli</t>
  </si>
  <si>
    <t>Grunnskólinn á Raufarhöfn</t>
  </si>
  <si>
    <t>Öxarfjarðarskóli</t>
  </si>
  <si>
    <t>6250 Fjallabyggð</t>
  </si>
  <si>
    <t>Grunnskóli Fjallabyggðar</t>
  </si>
  <si>
    <t>6400 Dalvíkurbyggð</t>
  </si>
  <si>
    <t>Árskógarskóli</t>
  </si>
  <si>
    <t>Dalvíkurskóli</t>
  </si>
  <si>
    <t>6513 Eyjafjarðarsveit</t>
  </si>
  <si>
    <t>Hrafnagilsskóli</t>
  </si>
  <si>
    <t>6515 Hörgársveit</t>
  </si>
  <si>
    <t>Þelamerkurskóli</t>
  </si>
  <si>
    <t>6601 Svalbarðsstrandarhreppur</t>
  </si>
  <si>
    <t>Valsárskóli</t>
  </si>
  <si>
    <t>6602 Grýtubakkahreppur</t>
  </si>
  <si>
    <t>Grenivíkurskóli</t>
  </si>
  <si>
    <t>6607 Skútustaðahreppur</t>
  </si>
  <si>
    <t>Reykjahlíðarskóli</t>
  </si>
  <si>
    <t>6612 Þingeyjarsveit</t>
  </si>
  <si>
    <t>Stórutjarnaskóli</t>
  </si>
  <si>
    <t>Þingeyjarskóli</t>
  </si>
  <si>
    <t>6709 Langanesbyggð</t>
  </si>
  <si>
    <t>Grunnskólinn á Þórshöfn</t>
  </si>
  <si>
    <t>7000 Seyðisfjarðarkaupstaður</t>
  </si>
  <si>
    <t>Seyðisfjarðarskóli</t>
  </si>
  <si>
    <t>7300 Fjarðabyggð</t>
  </si>
  <si>
    <t>Breiðdals-og Stöðvarfjarðarskóli</t>
  </si>
  <si>
    <t>Grunnskóli Fáskrúðsfjarðar</t>
  </si>
  <si>
    <t>Grunnskóli Reyðarfjarðar</t>
  </si>
  <si>
    <t>Grunnskólinn á Eskifirði</t>
  </si>
  <si>
    <t>Nesskóli</t>
  </si>
  <si>
    <t>7502 Vopnafjarðarhreppur</t>
  </si>
  <si>
    <t>Vopnafjarðarskóli</t>
  </si>
  <si>
    <t>7509 Borgarfjarðarhreppur</t>
  </si>
  <si>
    <t>Grunnskóli Borgarfjarðar eystri</t>
  </si>
  <si>
    <t>7617 Djúpavogshreppur</t>
  </si>
  <si>
    <t>Grunnskóli Djúpavogs/Djúpavogsskóli</t>
  </si>
  <si>
    <t>7620 Fljótsdalshérað</t>
  </si>
  <si>
    <t>Brúarásskóli</t>
  </si>
  <si>
    <t>Fellaskóli (Fellabæ)</t>
  </si>
  <si>
    <t>Grunnskólinn Egilsstöðum og Eiðum/Egilsstaðaskóli</t>
  </si>
  <si>
    <t>7708 Sveitarfélagið Hornafjörður</t>
  </si>
  <si>
    <t>Grunnskóli Hornafjarðar</t>
  </si>
  <si>
    <t>Grunnskólinn í Hofgarði</t>
  </si>
  <si>
    <t>8000 Vestmannaeyjabær</t>
  </si>
  <si>
    <t>Grunnskóli Vestmannaeyja</t>
  </si>
  <si>
    <t>8200 Sveitarfélagið Árborg</t>
  </si>
  <si>
    <t>Barnaskólinn á Eyrarbakka og Stokkseyri</t>
  </si>
  <si>
    <t>Sunnulækjarskóli</t>
  </si>
  <si>
    <t>Vallaskóli</t>
  </si>
  <si>
    <t>8508 Mýrdalshreppur</t>
  </si>
  <si>
    <t>Grunnskóli Mýrdalshrepps/Víkurskóli</t>
  </si>
  <si>
    <t>8509 Skaftárhreppur</t>
  </si>
  <si>
    <t>Kirkjubæjarskóli</t>
  </si>
  <si>
    <t>8613 Rangárþing eystra</t>
  </si>
  <si>
    <t>Hvolsskóli</t>
  </si>
  <si>
    <t>8614 Rangárþing ytra</t>
  </si>
  <si>
    <t>Grunnskólinn á Hellu</t>
  </si>
  <si>
    <t>Laugalandsskóli í Holtum</t>
  </si>
  <si>
    <t>8710 Hrunamannahreppur</t>
  </si>
  <si>
    <t>Flúðaskóli</t>
  </si>
  <si>
    <t>8716 Hveragerðisbær</t>
  </si>
  <si>
    <t>Grunnskólinn í Hveragerði</t>
  </si>
  <si>
    <t>8717 Sveitarfélagið Ölfus</t>
  </si>
  <si>
    <t>Grunnskólinn í Þorlákshöfn</t>
  </si>
  <si>
    <t>8719 Grímsnes- og Grafningshreppur</t>
  </si>
  <si>
    <t>Kerhólsskóli</t>
  </si>
  <si>
    <t>8720 Skeiða- og Gnúpverjahreppur</t>
  </si>
  <si>
    <t>Þjórsárskóli</t>
  </si>
  <si>
    <t>8721 Bláskógabyggð</t>
  </si>
  <si>
    <t>Bláskógaskóli - Laugarvatni</t>
  </si>
  <si>
    <t>Bláskógaskóli - Reykholti</t>
  </si>
  <si>
    <t>8722 Flóahreppur</t>
  </si>
  <si>
    <t>Flóaskóli</t>
  </si>
  <si>
    <t>Samtals almennir grunnskólar sveitarfélaga</t>
  </si>
  <si>
    <t>Samtals skólar með 0-20 nemendur</t>
  </si>
  <si>
    <t>Samtals skólar með 21-50  nemendur</t>
  </si>
  <si>
    <t>Samtals skólar með 51 - 100 nemendur</t>
  </si>
  <si>
    <t>Samtals skólar með 101 - 200 nemendur</t>
  </si>
  <si>
    <t>Samtals skólar með 201 - 300 nemendur</t>
  </si>
  <si>
    <t>Samtals skólar með 301 - 400 nemendur</t>
  </si>
  <si>
    <t>Samtals skólar með 401 - 500 nemendur</t>
  </si>
  <si>
    <t>Samtals skólar með 501 - 600 nemendur</t>
  </si>
  <si>
    <t>Samtals skólar með 601 eða fleiri nemendur</t>
  </si>
  <si>
    <t>Samtals samreknir skólar með 0-20 nemendur</t>
  </si>
  <si>
    <t>Samtals samreknir skólar með 21 - 50 nemendur</t>
  </si>
  <si>
    <t>Samtals samreknir skólar með 51 - 100 nemendur</t>
  </si>
  <si>
    <t>Samtals samreknir skólar með 101 - 200 nemendur</t>
  </si>
  <si>
    <t>Samtals samreknir skólar með 201 - 300 nemendur</t>
  </si>
  <si>
    <t>Samtals samreknir almennir grunnskólar sveitarfélaga</t>
  </si>
  <si>
    <t>(All)</t>
  </si>
  <si>
    <t>Row Labels</t>
  </si>
  <si>
    <t>Grand Total</t>
  </si>
  <si>
    <t>Sum of Fjöldi nemenda</t>
  </si>
  <si>
    <t>Sum of % grunnskólakennara</t>
  </si>
  <si>
    <t>Sum of Brúttó rekstrarkostn (mínus innri leiga og skólaakstur)/nem</t>
  </si>
  <si>
    <t>Sum of Nettó rekstrarkostn (mínus innri leiga og skólaakstur/nem</t>
  </si>
  <si>
    <t>Sum of Launakostn/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</si>
</sst>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"/>
    </font>
    <font>
      <sz val="10"/>
      <color theme="9" tint="-0.499984740745262"/>
      <name val="Calibri 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0" applyNumberFormat="1"/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left" indent="1"/>
    </xf>
    <xf numFmtId="3" fontId="0" fillId="3" borderId="6" xfId="0" applyNumberFormat="1" applyFill="1" applyBorder="1"/>
    <xf numFmtId="164" fontId="0" fillId="3" borderId="5" xfId="0" applyNumberFormat="1" applyFill="1" applyBorder="1"/>
    <xf numFmtId="164" fontId="0" fillId="3" borderId="0" xfId="0" applyNumberFormat="1" applyFill="1"/>
    <xf numFmtId="165" fontId="0" fillId="3" borderId="5" xfId="0" applyNumberFormat="1" applyFill="1" applyBorder="1"/>
    <xf numFmtId="3" fontId="0" fillId="3" borderId="5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indent="1"/>
    </xf>
    <xf numFmtId="3" fontId="0" fillId="0" borderId="6" xfId="0" applyNumberFormat="1" applyBorder="1"/>
    <xf numFmtId="164" fontId="0" fillId="0" borderId="5" xfId="0" applyNumberFormat="1" applyBorder="1"/>
    <xf numFmtId="165" fontId="0" fillId="0" borderId="5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indent="1"/>
    </xf>
    <xf numFmtId="3" fontId="1" fillId="3" borderId="9" xfId="0" applyNumberFormat="1" applyFont="1" applyFill="1" applyBorder="1"/>
    <xf numFmtId="164" fontId="1" fillId="3" borderId="8" xfId="0" applyNumberFormat="1" applyFont="1" applyFill="1" applyBorder="1"/>
    <xf numFmtId="164" fontId="1" fillId="3" borderId="10" xfId="0" applyNumberFormat="1" applyFont="1" applyFill="1" applyBorder="1"/>
    <xf numFmtId="165" fontId="1" fillId="3" borderId="8" xfId="0" applyNumberFormat="1" applyFont="1" applyFill="1" applyBorder="1"/>
    <xf numFmtId="3" fontId="1" fillId="3" borderId="8" xfId="0" applyNumberFormat="1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/>
    </xf>
    <xf numFmtId="3" fontId="0" fillId="0" borderId="13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5" fontId="0" fillId="0" borderId="12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2" borderId="5" xfId="0" applyNumberFormat="1" applyFill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indent="1"/>
    </xf>
    <xf numFmtId="3" fontId="1" fillId="0" borderId="9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165" fontId="1" fillId="0" borderId="8" xfId="0" applyNumberFormat="1" applyFont="1" applyBorder="1"/>
    <xf numFmtId="3" fontId="1" fillId="0" borderId="8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3" borderId="12" xfId="0" applyFill="1" applyBorder="1"/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left" indent="1"/>
    </xf>
    <xf numFmtId="3" fontId="0" fillId="3" borderId="13" xfId="0" applyNumberFormat="1" applyFill="1" applyBorder="1"/>
    <xf numFmtId="164" fontId="0" fillId="3" borderId="12" xfId="0" applyNumberFormat="1" applyFill="1" applyBorder="1"/>
    <xf numFmtId="164" fontId="0" fillId="3" borderId="14" xfId="0" applyNumberFormat="1" applyFill="1" applyBorder="1"/>
    <xf numFmtId="165" fontId="0" fillId="3" borderId="12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0" fontId="0" fillId="2" borderId="5" xfId="0" applyFill="1" applyBorder="1" applyAlignment="1">
      <alignment horizontal="left" inden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3" xfId="0" applyNumberFormat="1" applyFont="1" applyFill="1" applyBorder="1"/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3" fontId="1" fillId="3" borderId="4" xfId="0" applyNumberFormat="1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left"/>
    </xf>
    <xf numFmtId="3" fontId="0" fillId="2" borderId="6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/>
    <xf numFmtId="165" fontId="0" fillId="2" borderId="5" xfId="0" applyNumberFormat="1" applyFill="1" applyBorder="1"/>
    <xf numFmtId="3" fontId="0" fillId="2" borderId="7" xfId="0" applyNumberForma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indent="1"/>
    </xf>
    <xf numFmtId="3" fontId="1" fillId="2" borderId="9" xfId="0" applyNumberFormat="1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165" fontId="1" fillId="2" borderId="8" xfId="0" applyNumberFormat="1" applyFont="1" applyFill="1" applyBorder="1"/>
    <xf numFmtId="3" fontId="1" fillId="2" borderId="8" xfId="0" applyNumberFormat="1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left" indent="1"/>
    </xf>
    <xf numFmtId="3" fontId="1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0" fillId="3" borderId="1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2" borderId="5" xfId="0" applyFont="1" applyFill="1" applyBorder="1"/>
    <xf numFmtId="0" fontId="1" fillId="2" borderId="9" xfId="0" applyFont="1" applyFill="1" applyBorder="1" applyAlignment="1">
      <alignment horizontal="left"/>
    </xf>
    <xf numFmtId="3" fontId="1" fillId="2" borderId="0" xfId="0" applyNumberFormat="1" applyFont="1" applyFill="1"/>
    <xf numFmtId="164" fontId="1" fillId="2" borderId="0" xfId="0" applyNumberFormat="1" applyFont="1" applyFill="1"/>
    <xf numFmtId="165" fontId="1" fillId="2" borderId="5" xfId="0" applyNumberFormat="1" applyFont="1" applyFill="1" applyBorder="1"/>
    <xf numFmtId="3" fontId="1" fillId="2" borderId="5" xfId="0" applyNumberFormat="1" applyFont="1" applyFill="1" applyBorder="1"/>
    <xf numFmtId="3" fontId="1" fillId="2" borderId="7" xfId="0" applyNumberFormat="1" applyFont="1" applyFill="1" applyBorder="1"/>
    <xf numFmtId="0" fontId="1" fillId="0" borderId="1" xfId="0" applyFont="1" applyBorder="1"/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/>
    <xf numFmtId="164" fontId="1" fillId="0" borderId="1" xfId="0" applyNumberFormat="1" applyFont="1" applyBorder="1"/>
    <xf numFmtId="165" fontId="1" fillId="2" borderId="1" xfId="0" applyNumberFormat="1" applyFont="1" applyFill="1" applyBorder="1"/>
    <xf numFmtId="164" fontId="1" fillId="2" borderId="4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4" fontId="1" fillId="2" borderId="5" xfId="0" applyNumberFormat="1" applyFont="1" applyFill="1" applyBorder="1"/>
  </cellXfs>
  <cellStyles count="1">
    <cellStyle name="Normal" xfId="0" builtinId="0"/>
  </cellStyles>
  <dxfs count="3"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3</xdr:row>
      <xdr:rowOff>0</xdr:rowOff>
    </xdr:from>
    <xdr:to>
      <xdr:col>16</xdr:col>
      <xdr:colOff>609600</xdr:colOff>
      <xdr:row>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FE06F4-13A3-4D15-817D-37950672EA55}"/>
            </a:ext>
          </a:extLst>
        </xdr:cNvPr>
        <xdr:cNvSpPr txBox="1"/>
      </xdr:nvSpPr>
      <xdr:spPr>
        <a:xfrm>
          <a:off x="657224" y="571500"/>
          <a:ext cx="12992101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3</xdr:row>
      <xdr:rowOff>0</xdr:rowOff>
    </xdr:from>
    <xdr:to>
      <xdr:col>16</xdr:col>
      <xdr:colOff>609600</xdr:colOff>
      <xdr:row>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5BE18F-EFA5-4972-9E51-C96FFB82F3D0}"/>
            </a:ext>
          </a:extLst>
        </xdr:cNvPr>
        <xdr:cNvSpPr txBox="1"/>
      </xdr:nvSpPr>
      <xdr:spPr>
        <a:xfrm>
          <a:off x="657224" y="571500"/>
          <a:ext cx="13515976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3</xdr:row>
      <xdr:rowOff>0</xdr:rowOff>
    </xdr:from>
    <xdr:to>
      <xdr:col>16</xdr:col>
      <xdr:colOff>609600</xdr:colOff>
      <xdr:row>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9AEFE0-DD2A-426E-BE0A-A20E749E4125}"/>
            </a:ext>
          </a:extLst>
        </xdr:cNvPr>
        <xdr:cNvSpPr txBox="1"/>
      </xdr:nvSpPr>
      <xdr:spPr>
        <a:xfrm>
          <a:off x="609599" y="571500"/>
          <a:ext cx="12611101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3857.408505555555" createdVersion="6" refreshedVersion="6" minRefreshableVersion="3" recordCount="153" xr:uid="{72DDB2D5-2D52-44AA-9860-E922AFF6401D}">
  <cacheSource type="worksheet">
    <worksheetSource ref="A8:Z161" sheet="Grunntafla"/>
  </cacheSource>
  <cacheFields count="26">
    <cacheField name="Stærð skóla" numFmtId="0">
      <sharedItems count="9">
        <s v="601 &gt;"/>
        <s v="101 - 200"/>
        <s v="401 - 500"/>
        <s v="301 - 400"/>
        <s v="201 - 300"/>
        <s v="501 - 600"/>
        <s v="51 - 100"/>
        <s v="0 - 20"/>
        <s v="21 - 50"/>
      </sharedItems>
    </cacheField>
    <cacheField name="Sveitarfélag" numFmtId="0">
      <sharedItems count="62">
        <s v="0000 Reykjavíkurborg"/>
        <s v="1000 Kópavogsbær"/>
        <s v="1100 Seltjarnarneskaupstaður"/>
        <s v="1300 Garðabær"/>
        <s v="1400 Hafnarfjarðarkaupstaður"/>
        <s v="1604 Mosfellsbær"/>
        <s v="2000 Reykjanesbær"/>
        <s v="2300 Grindavíkurbær"/>
        <s v="2506 Sveitarfélagið Vogar"/>
        <s v="2510 Suðurnesjabær"/>
        <s v="3000 Akraneskaupstaður"/>
        <s v="3511 Hvalfjarðarsveit"/>
        <s v="3609 Borgarbyggð"/>
        <s v="3709 Grundarfjarðarbær"/>
        <s v="3711 Stykkishólmsbær"/>
        <s v="3713 Eyja- og Miklaholtshreppur"/>
        <s v="3714 Snæfellsbæ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02 Kaldrananeshreppur"/>
        <s v="4911 Strandabyggð"/>
        <s v="5200 Sveitarfélagið Skagafjörður"/>
        <s v="5508 Húnaþing vestra"/>
        <s v="5604 Blönduósbær "/>
        <s v="5609 Sveitarfélagið Skagaströnd"/>
        <s v="5612 Húnavatnshreppur"/>
        <s v="6000 Akureyrarkaupstaðu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000 Seyðisfjarðarkaupstaður"/>
        <s v="7300 Fjarðabyggð"/>
        <s v="7502 Vopnafjarðarhreppur"/>
        <s v="7509 Borgarfjarðarhreppur"/>
        <s v="7617 Djúpavogshreppur"/>
        <s v="7620 Fljótsdalshérað"/>
        <s v="7708 Sveitarfélagið Hornafjörður"/>
        <s v="8000 Vestmannaeyjabær"/>
        <s v="8200 Sveitarfélagið Árborg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Grunnskóli" numFmtId="0">
      <sharedItems count="153">
        <s v="Árbæjarskóli"/>
        <s v="Ártúnsskóli"/>
        <s v="Austurbæjarskóli"/>
        <s v="Breiðagerðisskóli"/>
        <s v="Breiðholtsskóli"/>
        <s v="Dalskóli"/>
        <s v="Fellaskóli (Reykjavík)"/>
        <s v="Foldaskóli"/>
        <s v="Fossvogsskóli"/>
        <s v="Grandaskóli"/>
        <s v="Háaleitisskóli"/>
        <s v="Hagaskóli"/>
        <s v="Hamraskóli"/>
        <s v="Háteigsskóli"/>
        <s v="Hlíðaskóli"/>
        <s v="Hólabrekkuskóli"/>
        <s v="Húsaskóli"/>
        <s v="Ingunnarskóli"/>
        <s v="Kelduskóli"/>
        <s v="Klébergsskóli"/>
        <s v="Langholtsskóli"/>
        <s v="Laugalækjarskóli"/>
        <s v="Laugarnesskóli"/>
        <s v="Melaskóli"/>
        <s v="Norðlingaskóli"/>
        <s v="Ölduselsskóli"/>
        <s v="Réttarholtsskóli"/>
        <s v="Rimaskóli"/>
        <s v="Sæmundarskóli"/>
        <s v="Selásskóli"/>
        <s v="Seljaskóli"/>
        <s v="Vættaskóli"/>
        <s v="Vesturbæjarskóli"/>
        <s v="Vogaskóli"/>
        <s v="Álfhólsskóli"/>
        <s v="Hörðuvallaskóli"/>
        <s v="Kársnesskóli"/>
        <s v="Kópavogsskóli"/>
        <s v="Lindaskóli"/>
        <s v="Salaskóli"/>
        <s v="Smáraskóli"/>
        <s v="Snælandsskóli"/>
        <s v="Vatnsendaskóli"/>
        <s v="Grunnskóli Seltjarnarness"/>
        <s v="Álftanesskóli"/>
        <s v="Flataskóli"/>
        <s v="Garðaskóli"/>
        <s v="Hofsstaðaskóli"/>
        <s v="Sjálandsskóli"/>
        <s v="Áslandsskóli"/>
        <s v="Hraunvallaskóli"/>
        <s v="Hvaleyrarskóli"/>
        <s v="Lækjarskóli"/>
        <s v="Öldutúnsskóli"/>
        <s v="Setbergsskóli"/>
        <s v="Skarðshlíðarskóli"/>
        <s v="Víðistaðaskóli"/>
        <s v="Krikaskóli"/>
        <s v="Lágafellsskóli"/>
        <s v="Varmárskóli"/>
        <s v="Akurskóli"/>
        <s v="Háaleitisskóli (Reykjanesbæ)"/>
        <s v="Heiðarskóli (Reykjanesbæ)"/>
        <s v="Holtaskóli"/>
        <s v="Myllubakkaskóli"/>
        <s v="Njarðvíkurskóli"/>
        <s v="Grunnskóli Grindavíkur"/>
        <s v="Stóru-Vogaskóli"/>
        <s v="Gerðaskóli"/>
        <s v="Grunnskólinn í Sandgerði"/>
        <s v="Brekkubæjarskóli"/>
        <s v="Grundaskóli"/>
        <s v="Heiðarskóli (Leirársveit)"/>
        <s v="Grunnskóli Borgarfjarðar"/>
        <s v="Grunnskólinn í Borgarnesi"/>
        <s v="Grunnskóli Grundarfjarðar"/>
        <s v="Grunnskólinn í Stykkishólmi"/>
        <s v="Laugargerðisskóli"/>
        <s v="Grunnskóli Snæfellsbæjar"/>
        <s v="Auðarskóli"/>
        <s v="Grunnskóli Bolungarvíkur"/>
        <s v="Grunnskóli Önundarfjarðar"/>
        <s v="Grunnskólinn á Ísafirði"/>
        <s v="Grunnskólinn Suðureyri/Suðureyrarskóli"/>
        <s v="Grunnskólinn Þingeyri"/>
        <s v="Reykhólaskóli"/>
        <s v="Grunnskólinn á Tálknafirði"/>
        <s v="Bíldudalsskóli"/>
        <s v="Patreksskóli"/>
        <s v="Súðavíkurskóli"/>
        <s v="Grunnskólinn á Drangsnesi"/>
        <s v="Grunnskólinn á Hólmavík"/>
        <s v="Árskóli"/>
        <s v="Grunnskólinn austan Vatna"/>
        <s v="Varmahlíðarskóli"/>
        <s v="Grunnskóli Húnaþings vestra"/>
        <s v="Grunnskólinn á Blönduósi/Blönduskóli"/>
        <s v="Höfðaskóli"/>
        <s v="Húnavallaskóli"/>
        <s v="Brekkuskóli"/>
        <s v="Giljaskóli"/>
        <s v="Glerárskóli"/>
        <s v="Grunnskólinn í Grímsey/Grímseyjarskóli"/>
        <s v="Grunnskólinn í Hrísey/Hríseyjarskóli"/>
        <s v="Lundarskóli"/>
        <s v="Naustaskóli"/>
        <s v="Oddeyrarskóli"/>
        <s v="Síðuskóli"/>
        <s v="Borgarhólsskóli"/>
        <s v="Grunnskólinn á Raufarhöfn"/>
        <s v="Öxarfjarðarskóli"/>
        <s v="Grunnskóli Fjallabyggðar"/>
        <s v="Árskógarskóli"/>
        <s v="Dalvíkurskóli"/>
        <s v="Hrafnagilsskóli"/>
        <s v="Þelamerkurskóli"/>
        <s v="Valsárskóli"/>
        <s v="Grenivíkurskóli"/>
        <s v="Reykjahlíðarskóli"/>
        <s v="Stórutjarnaskóli"/>
        <s v="Þingeyjarskóli"/>
        <s v="Grunnskólinn á Þórshöfn"/>
        <s v="Seyðisfjarðarskóli"/>
        <s v="Breiðdals-og Stöðvarfjarðarskóli"/>
        <s v="Grunnskóli Fáskrúðsfjarðar"/>
        <s v="Grunnskóli Reyðarfjarðar"/>
        <s v="Grunnskólinn á Eskifirði"/>
        <s v="Nesskóli"/>
        <s v="Vopnafjarðarskóli"/>
        <s v="Grunnskóli Borgarfjarðar eystri"/>
        <s v="Grunnskóli Djúpavogs/Djúpavogsskóli"/>
        <s v="Brúarásskóli"/>
        <s v="Fellaskóli (Fellabæ)"/>
        <s v="Grunnskólinn Egilsstöðum og Eiðum/Egilsstaðaskóli"/>
        <s v="Grunnskóli Hornafjarðar"/>
        <s v="Grunnskólinn í Hofgarði"/>
        <s v="Grunnskóli Vestmannaeyja"/>
        <s v="Barnaskólinn á Eyrarbakka og Stokkseyri"/>
        <s v="Sunnulækjarskóli"/>
        <s v="Vallaskóli"/>
        <s v="Grunnskóli Mýrdalshrepps/Víkurskóli"/>
        <s v="Kirkjubæjarskóli"/>
        <s v="Hvolsskóli"/>
        <s v="Grunnskólinn á Hellu"/>
        <s v="Laugalandsskóli í Holtum"/>
        <s v="Flúðaskóli"/>
        <s v="Grunnskólinn í Hveragerði"/>
        <s v="Grunnskólinn í Þorlákshöfn"/>
        <s v="Kerhólsskóli"/>
        <s v="Þjórsárskóli"/>
        <s v="Bláskógaskóli - Laugarvatni"/>
        <s v="Bláskógaskóli - Reykholti"/>
        <s v="Flóaskóli"/>
      </sharedItems>
    </cacheField>
    <cacheField name="Fjöldi nemenda" numFmtId="3">
      <sharedItems containsSemiMixedTypes="0" containsString="0" containsNumber="1" containsInteger="1" minValue="3" maxValue="928"/>
    </cacheField>
    <cacheField name="Skólastjóri (stg)" numFmtId="164">
      <sharedItems containsSemiMixedTypes="0" containsString="0" containsNumber="1" minValue="0.5" maxValue="2"/>
    </cacheField>
    <cacheField name="Aðstoðar-_x000a_skólastjóri (stg)" numFmtId="164">
      <sharedItems containsSemiMixedTypes="0" containsString="0" containsNumber="1" minValue="0" maxValue="2"/>
    </cacheField>
    <cacheField name="Kennarar (stg)" numFmtId="164">
      <sharedItems containsSemiMixedTypes="0" containsString="0" containsNumber="1" minValue="0.94" maxValue="78.813100000000006"/>
    </cacheField>
    <cacheField name="Deildarstjórar (stg)" numFmtId="164">
      <sharedItems containsSemiMixedTypes="0" containsString="0" containsNumber="1" minValue="0" maxValue="7.5236999999999998"/>
    </cacheField>
    <cacheField name="Sér-_x000a_kennarar (stg)" numFmtId="164">
      <sharedItems containsSemiMixedTypes="0" containsString="0" containsNumber="1" minValue="0" maxValue="19.9434"/>
    </cacheField>
    <cacheField name="Stg. Kenn. með réttindi" numFmtId="164">
      <sharedItems containsSemiMixedTypes="0" containsString="0" containsNumber="1" minValue="1" maxValue="81.579099999999997"/>
    </cacheField>
    <cacheField name="Stg. Kenn. án réttinda" numFmtId="164">
      <sharedItems containsSemiMixedTypes="0" containsString="0" containsNumber="1" minValue="0" maxValue="22.6081"/>
    </cacheField>
    <cacheField name="Stg. alls við kennslu" numFmtId="164">
      <sharedItems containsSemiMixedTypes="0" containsString="0" containsNumber="1" minValue="1.5" maxValue="92.82"/>
    </cacheField>
    <cacheField name="% grunnskólakennara" numFmtId="165">
      <sharedItems containsSemiMixedTypes="0" containsString="0" containsNumber="1" minValue="0.33070970302268671" maxValue="1"/>
    </cacheField>
    <cacheField name="Aðrir starfsmenn (stg)" numFmtId="164">
      <sharedItems containsSemiMixedTypes="0" containsString="0" containsNumber="1" minValue="0.15" maxValue="47.575000000000003"/>
    </cacheField>
    <cacheField name="Stöðugildi alls" numFmtId="164">
      <sharedItems containsSemiMixedTypes="0" containsString="0" containsNumber="1" minValue="2.15" maxValue="136.21350000000001"/>
    </cacheField>
    <cacheField name="Nem/stg kennara*" numFmtId="164">
      <sharedItems containsSemiMixedTypes="0" containsString="0" containsNumber="1" minValue="2.5612129904722876" maxValue="16.018025399426463"/>
    </cacheField>
    <cacheField name="Tekjur" numFmtId="3">
      <sharedItems containsSemiMixedTypes="0" containsString="0" containsNumber="1" minValue="-142932.196" maxValue="3.2850000000000001"/>
    </cacheField>
    <cacheField name="Laun og launatengd gjöld" numFmtId="3">
      <sharedItems containsSemiMixedTypes="0" containsString="0" containsNumber="1" minValue="0" maxValue="1065043.24"/>
    </cacheField>
    <cacheField name="Annar rekstrarkostnaður (meðtalin innri leiga og skólaakstur)" numFmtId="3">
      <sharedItems containsSemiMixedTypes="0" containsString="0" containsNumber="1" minValue="0" maxValue="478055.511"/>
    </cacheField>
    <cacheField name=" 3410 Innri húsaleiga (Eignasjóður)" numFmtId="3">
      <sharedItems containsString="0" containsBlank="1" containsNumber="1" minValue="0" maxValue="325907.80300000001"/>
    </cacheField>
    <cacheField name="3130 Skólaakstur" numFmtId="3">
      <sharedItems containsString="0" containsBlank="1" containsNumber="1" minValue="0" maxValue="77517.879000000001"/>
    </cacheField>
    <cacheField name="Gjöld" numFmtId="3">
      <sharedItems containsSemiMixedTypes="0" containsString="0" containsNumber="1" minValue="0" maxValue="1543098.7509999999"/>
    </cacheField>
    <cacheField name=" Nettó" numFmtId="3">
      <sharedItems containsSemiMixedTypes="0" containsString="0" containsNumber="1" minValue="0" maxValue="1443400.95"/>
    </cacheField>
    <cacheField name="Brúttó rekstrarkostn (mínus innri leiga og skólaakstur)/nem" numFmtId="3">
      <sharedItems containsSemiMixedTypes="0" containsString="0" containsNumber="1" minValue="0" maxValue="8594.2163333333338"/>
    </cacheField>
    <cacheField name="Nettó rekstrarkostn (mínus innri leiga og skólaakstur/nem" numFmtId="3">
      <sharedItems containsSemiMixedTypes="0" containsString="0" containsNumber="1" minValue="0" maxValue="8584.1673333333347"/>
    </cacheField>
    <cacheField name="Launakostn/_x000a_nem" numFmtId="3">
      <sharedItems containsSemiMixedTypes="0" containsString="0" containsNumber="1" minValue="0" maxValue="7376.861599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x v="0"/>
    <x v="0"/>
    <x v="0"/>
    <n v="626"/>
    <n v="1"/>
    <n v="2"/>
    <n v="43.475200000000001"/>
    <n v="2"/>
    <n v="7.0357000000000003"/>
    <n v="49.266800000000003"/>
    <n v="6.2440999999999995"/>
    <n v="55.510900000000007"/>
    <n v="0.88751578518813423"/>
    <n v="35.774999999999999"/>
    <n v="91.285899999999998"/>
    <n v="13.765744845542185"/>
    <n v="-48169.345000000001"/>
    <n v="698565.56400000001"/>
    <n v="374721.67300000001"/>
    <n v="249685.21"/>
    <n v="0"/>
    <n v="1073287.237"/>
    <n v="1025117.892"/>
    <n v="1315.6581900958467"/>
    <n v="1238.710354632588"/>
    <n v="1115.9194313099042"/>
  </r>
  <r>
    <x v="1"/>
    <x v="0"/>
    <x v="1"/>
    <n v="185"/>
    <n v="0.75"/>
    <n v="2"/>
    <n v="16.269300000000001"/>
    <n v="1.02"/>
    <n v="1.0081"/>
    <n v="18.281199999999998"/>
    <n v="2.7662"/>
    <n v="21.0474"/>
    <n v="0.86857284035082716"/>
    <n v="23.26"/>
    <n v="44.307400000000001"/>
    <n v="10.700259698194836"/>
    <n v="-16283.425999999999"/>
    <n v="279708.46600000001"/>
    <n v="79559.796000000002"/>
    <n v="43529.671000000002"/>
    <n v="0"/>
    <n v="359268.26199999999"/>
    <n v="342984.83600000001"/>
    <n v="1706.6950864864866"/>
    <n v="1618.6765675675679"/>
    <n v="1511.9376540540541"/>
  </r>
  <r>
    <x v="2"/>
    <x v="0"/>
    <x v="2"/>
    <n v="415"/>
    <n v="1"/>
    <n v="1"/>
    <n v="30.575199999999999"/>
    <n v="2.5545"/>
    <n v="8.7996999999999996"/>
    <n v="42.766499999999994"/>
    <n v="1.1629"/>
    <n v="43.929399999999994"/>
    <n v="0.97352797898446142"/>
    <n v="15.304000000000006"/>
    <n v="59.233400000000003"/>
    <n v="12.526524538405116"/>
    <n v="-36261.284"/>
    <n v="530429.51899999997"/>
    <n v="278877.20799999998"/>
    <n v="198509.606"/>
    <n v="0"/>
    <n v="809306.72699999996"/>
    <n v="773045.44299999997"/>
    <n v="1471.8002915662648"/>
    <n v="1384.4237036144577"/>
    <n v="1278.1434192771083"/>
  </r>
  <r>
    <x v="3"/>
    <x v="0"/>
    <x v="3"/>
    <n v="398"/>
    <n v="1"/>
    <n v="1"/>
    <n v="29.92"/>
    <n v="1"/>
    <n v="2.48"/>
    <n v="32.4"/>
    <n v="3"/>
    <n v="35.4"/>
    <n v="0.9152542372881356"/>
    <n v="19.36"/>
    <n v="54.76"/>
    <n v="12.871927554980594"/>
    <n v="-40261.868999999999"/>
    <n v="439897.49"/>
    <n v="227815.405"/>
    <n v="171763.253"/>
    <n v="0"/>
    <n v="667712.89500000002"/>
    <n v="627451.02599999995"/>
    <n v="1246.1046281407034"/>
    <n v="1144.9441532663316"/>
    <n v="1105.2700753768845"/>
  </r>
  <r>
    <x v="2"/>
    <x v="0"/>
    <x v="4"/>
    <n v="401"/>
    <n v="1"/>
    <n v="1"/>
    <n v="34.973700000000001"/>
    <n v="1.6"/>
    <n v="3.5457000000000001"/>
    <n v="30.635999999999999"/>
    <n v="11.4834"/>
    <n v="42.119399999999999"/>
    <n v="0.72736078861522246"/>
    <n v="17.669999999999995"/>
    <n v="59.789399999999993"/>
    <n v="10.964162772702789"/>
    <n v="-28648.345000000001"/>
    <n v="509250.261"/>
    <n v="283566.17"/>
    <n v="188761.37299999999"/>
    <n v="0"/>
    <n v="792816.43099999998"/>
    <n v="764168.08600000001"/>
    <n v="1506.371715710723"/>
    <n v="1434.9294588528678"/>
    <n v="1269.9507755610973"/>
  </r>
  <r>
    <x v="4"/>
    <x v="0"/>
    <x v="5"/>
    <n v="285"/>
    <n v="0.5"/>
    <n v="1"/>
    <n v="25.9937"/>
    <n v="2"/>
    <n v="1.81"/>
    <n v="28.593699999999998"/>
    <n v="2.71"/>
    <n v="31.303699999999999"/>
    <n v="0.91342876401192186"/>
    <n v="12.62"/>
    <n v="43.923699999999997"/>
    <n v="10.180862122549001"/>
    <n v="-14391.297"/>
    <n v="385091.27"/>
    <n v="150874.09299999999"/>
    <n v="85542.7"/>
    <n v="0"/>
    <n v="535965.36300000001"/>
    <n v="521574.06599999999"/>
    <n v="1580.4303964912281"/>
    <n v="1529.9346175438595"/>
    <n v="1351.1974385964913"/>
  </r>
  <r>
    <x v="3"/>
    <x v="0"/>
    <x v="6"/>
    <n v="325"/>
    <n v="1"/>
    <n v="1"/>
    <n v="31.8918"/>
    <n v="3"/>
    <n v="5.6269000000000009"/>
    <n v="35.059400000000004"/>
    <n v="7.4592999999999998"/>
    <n v="42.518700000000003"/>
    <n v="0.82456425055328597"/>
    <n v="31.222099999999998"/>
    <n v="73.740800000000007"/>
    <n v="9.3145094262835393"/>
    <n v="-32272.65"/>
    <n v="570553.34499999997"/>
    <n v="272648.674"/>
    <n v="194893.745"/>
    <n v="0"/>
    <n v="843202.01899999997"/>
    <n v="810929.36899999995"/>
    <n v="1994.7946892307691"/>
    <n v="1895.4942276923075"/>
    <n v="1755.5487538461537"/>
  </r>
  <r>
    <x v="5"/>
    <x v="0"/>
    <x v="7"/>
    <n v="507"/>
    <n v="1"/>
    <n v="1"/>
    <n v="45.716800000000006"/>
    <n v="3"/>
    <n v="7.2522000000000002"/>
    <n v="51.062399999999997"/>
    <n v="6.9066000000000001"/>
    <n v="57.968999999999994"/>
    <n v="0.88085700978108994"/>
    <n v="26.313299999999998"/>
    <n v="84.282299999999992"/>
    <n v="10.407087493431423"/>
    <n v="-46269.614000000001"/>
    <n v="668246.52800000005"/>
    <n v="293283.53899999999"/>
    <n v="216428.302"/>
    <n v="0"/>
    <n v="961530.06700000004"/>
    <n v="915260.45299999998"/>
    <n v="1469.6287278106508"/>
    <n v="1378.3671617357002"/>
    <n v="1318.0404891518738"/>
  </r>
  <r>
    <x v="3"/>
    <x v="0"/>
    <x v="8"/>
    <n v="357"/>
    <n v="1"/>
    <n v="1"/>
    <n v="27.13"/>
    <n v="4"/>
    <n v="0.49"/>
    <n v="31.06"/>
    <n v="2.56"/>
    <n v="33.619999999999997"/>
    <n v="0.92385484830458064"/>
    <n v="9.57"/>
    <n v="43.19"/>
    <n v="11.468037263090267"/>
    <n v="-30007.133999999998"/>
    <n v="384198.69799999997"/>
    <n v="165703.215"/>
    <n v="105657.946"/>
    <n v="0"/>
    <n v="549901.91299999994"/>
    <n v="519894.77899999998"/>
    <n v="1244.3808599439774"/>
    <n v="1160.327263305322"/>
    <n v="1076.1868291316525"/>
  </r>
  <r>
    <x v="3"/>
    <x v="0"/>
    <x v="9"/>
    <n v="345"/>
    <n v="1"/>
    <n v="1"/>
    <n v="24.635200000000001"/>
    <n v="2.1109"/>
    <n v="2.4028999999999998"/>
    <n v="29.05"/>
    <n v="2.0990000000000002"/>
    <n v="31.149000000000001"/>
    <n v="0.93261420912388837"/>
    <n v="14.96"/>
    <n v="46.109000000000002"/>
    <n v="12.899076874759309"/>
    <n v="-41315.339"/>
    <n v="408561.73700000002"/>
    <n v="177269.29199999999"/>
    <n v="124243.11599999999"/>
    <n v="0"/>
    <n v="585831.02899999998"/>
    <n v="544515.68999999994"/>
    <n v="1337.9359797101449"/>
    <n v="1218.1813739130434"/>
    <n v="1184.2369188405798"/>
  </r>
  <r>
    <x v="5"/>
    <x v="0"/>
    <x v="10"/>
    <n v="521"/>
    <n v="1"/>
    <n v="2"/>
    <n v="53.421300000000002"/>
    <n v="3.98"/>
    <n v="1"/>
    <n v="57.906099999999995"/>
    <n v="3.4951999999999996"/>
    <n v="61.401299999999992"/>
    <n v="0.9430761237954246"/>
    <n v="26.219100000000008"/>
    <n v="87.620400000000004"/>
    <n v="9.0764494880777971"/>
    <n v="-43590.879000000001"/>
    <n v="734715.26399999997"/>
    <n v="360318.01799999998"/>
    <n v="251186.27499999999"/>
    <n v="0"/>
    <n v="1095033.2819999999"/>
    <n v="1051442.4029999999"/>
    <n v="1619.667959692898"/>
    <n v="1536.0002456813818"/>
    <n v="1410.2020422264875"/>
  </r>
  <r>
    <x v="5"/>
    <x v="0"/>
    <x v="11"/>
    <n v="575"/>
    <n v="1"/>
    <n v="1"/>
    <n v="38.565300000000001"/>
    <n v="2.6214"/>
    <n v="2.5209000000000001"/>
    <n v="36.951599999999999"/>
    <n v="8.7560000000000002"/>
    <n v="45.707599999999999"/>
    <n v="0.80843448354321823"/>
    <n v="23.425000000000001"/>
    <n v="69.132599999999996"/>
    <n v="13.960817448351044"/>
    <n v="-51684.966"/>
    <n v="556695.79799999995"/>
    <n v="281626.408"/>
    <n v="176038.32199999999"/>
    <n v="0"/>
    <n v="838322.20600000001"/>
    <n v="786637.24"/>
    <n v="1151.7980591304349"/>
    <n v="1061.9111617391306"/>
    <n v="968.16660521739118"/>
  </r>
  <r>
    <x v="1"/>
    <x v="0"/>
    <x v="12"/>
    <n v="170"/>
    <n v="1"/>
    <n v="1"/>
    <n v="14.24"/>
    <n v="3"/>
    <n v="1"/>
    <n v="20.239999999999998"/>
    <n v="0"/>
    <n v="20.239999999999998"/>
    <n v="1"/>
    <n v="10.31"/>
    <n v="30.549999999999997"/>
    <n v="9.8607888631090468"/>
    <n v="-25829.902999999998"/>
    <n v="253009.179"/>
    <n v="175797.22899999999"/>
    <n v="132780.359"/>
    <n v="0"/>
    <n v="428806.408"/>
    <n v="402976.505"/>
    <n v="1741.3297"/>
    <n v="1589.3890941176471"/>
    <n v="1488.2892882352942"/>
  </r>
  <r>
    <x v="2"/>
    <x v="0"/>
    <x v="13"/>
    <n v="451"/>
    <n v="1"/>
    <n v="1"/>
    <n v="30.575500000000002"/>
    <n v="5.4252000000000002"/>
    <n v="0.5"/>
    <n v="38.500700000000002"/>
    <n v="0"/>
    <n v="38.500700000000002"/>
    <n v="1"/>
    <n v="20.112499999999997"/>
    <n v="58.613199999999999"/>
    <n v="12.527534186835256"/>
    <n v="-38475.232000000004"/>
    <n v="491728.027"/>
    <n v="187193.37599999999"/>
    <n v="121389.79300000001"/>
    <n v="0"/>
    <n v="678921.40300000005"/>
    <n v="640446.17099999997"/>
    <n v="1236.2119955654105"/>
    <n v="1150.9010598669622"/>
    <n v="1090.3060465631929"/>
  </r>
  <r>
    <x v="2"/>
    <x v="0"/>
    <x v="14"/>
    <n v="485"/>
    <n v="1"/>
    <n v="1"/>
    <n v="39.681399999999996"/>
    <n v="3.5305"/>
    <n v="12.895"/>
    <n v="55.147500000000001"/>
    <n v="2.9594"/>
    <n v="58.106900000000003"/>
    <n v="0.94906973182186627"/>
    <n v="20.887600000000003"/>
    <n v="78.994500000000002"/>
    <n v="11.223760121633161"/>
    <n v="-41707.741000000002"/>
    <n v="685254.81799999997"/>
    <n v="290525.75900000002"/>
    <n v="216331.27100000001"/>
    <n v="0"/>
    <n v="975780.57700000005"/>
    <n v="934072.83600000001"/>
    <n v="1565.8748577319589"/>
    <n v="1479.8795154639174"/>
    <n v="1412.8965319587628"/>
  </r>
  <r>
    <x v="5"/>
    <x v="0"/>
    <x v="15"/>
    <n v="520"/>
    <n v="1"/>
    <n v="1"/>
    <n v="38.722700000000003"/>
    <n v="3.0495000000000001"/>
    <n v="1.0476000000000001"/>
    <n v="36.099400000000003"/>
    <n v="8.7203999999999997"/>
    <n v="44.819800000000001"/>
    <n v="0.80543420541814115"/>
    <n v="19.155999999999999"/>
    <n v="63.9758"/>
    <n v="12.448470513882437"/>
    <n v="-34871.99"/>
    <n v="547008.15599999996"/>
    <n v="282906.23599999998"/>
    <n v="184954.141"/>
    <n v="0"/>
    <n v="829914.39199999999"/>
    <n v="795042.402"/>
    <n v="1240.3081749999999"/>
    <n v="1173.2466557692308"/>
    <n v="1051.9387615384614"/>
  </r>
  <r>
    <x v="1"/>
    <x v="0"/>
    <x v="16"/>
    <n v="165"/>
    <n v="1"/>
    <n v="1"/>
    <n v="14.46"/>
    <n v="1.62"/>
    <n v="0"/>
    <n v="16.62"/>
    <n v="1.46"/>
    <n v="18.080000000000002"/>
    <n v="0.91924778761061943"/>
    <n v="10.17"/>
    <n v="28.25"/>
    <n v="10.261194029850746"/>
    <n v="-19398.031999999999"/>
    <n v="236495.538"/>
    <n v="178423.74400000001"/>
    <n v="140363.519"/>
    <n v="0"/>
    <n v="414919.28200000001"/>
    <n v="395521.25"/>
    <n v="1663.9743212121214"/>
    <n v="1546.4104909090909"/>
    <n v="1433.3062909090909"/>
  </r>
  <r>
    <x v="3"/>
    <x v="0"/>
    <x v="17"/>
    <n v="391"/>
    <n v="1"/>
    <n v="1"/>
    <n v="29.4268"/>
    <n v="3"/>
    <n v="1.98"/>
    <n v="36.206800000000001"/>
    <n v="0.2"/>
    <n v="36.406800000000004"/>
    <n v="0.99450652075985801"/>
    <n v="18.073800000000006"/>
    <n v="54.48060000000001"/>
    <n v="12.057927393390653"/>
    <n v="-39139.114999999998"/>
    <n v="473815.94199999998"/>
    <n v="243506.08100000001"/>
    <n v="181987.83799999999"/>
    <n v="0"/>
    <n v="717322.02300000004"/>
    <n v="678182.90800000005"/>
    <n v="1369.141138107417"/>
    <n v="1269.0410997442457"/>
    <n v="1211.8054782608694"/>
  </r>
  <r>
    <x v="3"/>
    <x v="0"/>
    <x v="18"/>
    <n v="358"/>
    <n v="1"/>
    <n v="2"/>
    <n v="33.994799999999998"/>
    <n v="2"/>
    <n v="1.8962000000000001"/>
    <n v="40.890999999999998"/>
    <n v="0"/>
    <n v="40.890999999999998"/>
    <n v="1"/>
    <n v="8.1550000000000047"/>
    <n v="49.046000000000006"/>
    <n v="9.9458810717103585"/>
    <n v="-31144.674999999999"/>
    <n v="465146.75300000003"/>
    <n v="283504.82"/>
    <n v="214141.70499999999"/>
    <n v="0"/>
    <n v="748651.57299999997"/>
    <n v="717506.89800000004"/>
    <n v="1493.0443240223465"/>
    <n v="1406.048025139665"/>
    <n v="1299.2926061452515"/>
  </r>
  <r>
    <x v="1"/>
    <x v="0"/>
    <x v="19"/>
    <n v="125"/>
    <n v="1"/>
    <n v="0"/>
    <n v="11.319100000000001"/>
    <n v="1"/>
    <n v="1.49"/>
    <n v="12.7172"/>
    <n v="2.0918999999999999"/>
    <n v="14.809100000000001"/>
    <n v="0.85874225982672814"/>
    <n v="13.939999999999998"/>
    <n v="28.749099999999999"/>
    <n v="10.146845142908166"/>
    <n v="-16498.772000000001"/>
    <n v="207651.45600000001"/>
    <n v="148015.18400000001"/>
    <n v="113571.202"/>
    <n v="0"/>
    <n v="355666.64"/>
    <n v="339167.86800000002"/>
    <n v="1936.7635040000002"/>
    <n v="1804.7733280000002"/>
    <n v="1661.211648"/>
  </r>
  <r>
    <x v="0"/>
    <x v="0"/>
    <x v="20"/>
    <n v="682"/>
    <n v="1"/>
    <n v="1"/>
    <n v="46.278300000000002"/>
    <n v="5.2385999999999999"/>
    <n v="12.643699999999999"/>
    <n v="59.433700000000002"/>
    <n v="6.7269000000000005"/>
    <n v="66.160600000000002"/>
    <n v="0.89832468266611853"/>
    <n v="25.876599999999989"/>
    <n v="92.037199999999984"/>
    <n v="13.238374203416743"/>
    <n v="-70057.214000000007"/>
    <n v="797220.69900000002"/>
    <n v="336821.01799999998"/>
    <n v="253995.16200000001"/>
    <n v="0"/>
    <n v="1134041.7169999999"/>
    <n v="1063984.503"/>
    <n v="1290.3908431085042"/>
    <n v="1187.6676554252199"/>
    <n v="1168.9453064516129"/>
  </r>
  <r>
    <x v="3"/>
    <x v="0"/>
    <x v="21"/>
    <n v="326"/>
    <n v="1"/>
    <n v="1"/>
    <n v="25.5181"/>
    <n v="4"/>
    <n v="1.7474000000000001"/>
    <n v="32.8855"/>
    <n v="0.38"/>
    <n v="33.265500000000003"/>
    <n v="0.98857675369376674"/>
    <n v="9.8173999999999975"/>
    <n v="43.082900000000002"/>
    <n v="11.044071264749425"/>
    <n v="-35428.699999999997"/>
    <n v="405982.34"/>
    <n v="206453.43400000001"/>
    <n v="151428.58799999999"/>
    <n v="0"/>
    <n v="612435.77399999998"/>
    <n v="577007.07400000002"/>
    <n v="1414.132472392638"/>
    <n v="1305.4554785276075"/>
    <n v="1245.344601226994"/>
  </r>
  <r>
    <x v="5"/>
    <x v="0"/>
    <x v="22"/>
    <n v="547"/>
    <n v="1"/>
    <n v="1"/>
    <n v="43.83"/>
    <n v="1.5"/>
    <n v="4.26"/>
    <n v="49.99"/>
    <n v="1.6"/>
    <n v="51.59"/>
    <n v="0.968986237642954"/>
    <n v="20.99"/>
    <n v="72.58"/>
    <n v="12.067063754687846"/>
    <n v="-62424.764999999999"/>
    <n v="597713.80500000005"/>
    <n v="267793.31199999998"/>
    <n v="191568.30900000001"/>
    <n v="0"/>
    <n v="865507.11699999997"/>
    <n v="803082.35199999996"/>
    <n v="1232.063634369287"/>
    <n v="1117.9415776965263"/>
    <n v="1092.7126234003658"/>
  </r>
  <r>
    <x v="5"/>
    <x v="0"/>
    <x v="23"/>
    <n v="592"/>
    <n v="1"/>
    <n v="1"/>
    <n v="49.9268"/>
    <n v="2.5"/>
    <n v="3.1466000000000003"/>
    <n v="53.9193"/>
    <n v="3.6541000000000001"/>
    <n v="57.573399999999999"/>
    <n v="0.93653145376163294"/>
    <n v="19.715"/>
    <n v="77.288399999999996"/>
    <n v="11.291934659372687"/>
    <n v="-48648.552000000003"/>
    <n v="664132.06299999997"/>
    <n v="251680.46"/>
    <n v="157196.46100000001"/>
    <n v="0"/>
    <n v="915812.52300000004"/>
    <n v="867163.97100000002"/>
    <n v="1281.4460506756757"/>
    <n v="1199.2694425675677"/>
    <n v="1121.8447010135135"/>
  </r>
  <r>
    <x v="0"/>
    <x v="0"/>
    <x v="24"/>
    <n v="607"/>
    <n v="1"/>
    <n v="2"/>
    <n v="42.39"/>
    <n v="1"/>
    <n v="4.82"/>
    <n v="51.21"/>
    <n v="0"/>
    <n v="51.21"/>
    <n v="1"/>
    <n v="38.43"/>
    <n v="89.64"/>
    <n v="13.989398478912191"/>
    <n v="-50291.347999999998"/>
    <n v="707311.10800000001"/>
    <n v="418489.44099999999"/>
    <n v="325907.80300000001"/>
    <n v="0"/>
    <n v="1125800.5490000001"/>
    <n v="1075509.2009999999"/>
    <n v="1317.780471169687"/>
    <n v="1234.9281680395384"/>
    <n v="1165.257179571664"/>
  </r>
  <r>
    <x v="2"/>
    <x v="0"/>
    <x v="25"/>
    <n v="482"/>
    <n v="1"/>
    <n v="2"/>
    <n v="33.086399999999998"/>
    <n v="1"/>
    <n v="7.2721"/>
    <n v="40.082799999999999"/>
    <n v="4.2756999999999996"/>
    <n v="44.358499999999999"/>
    <n v="0.903610356526934"/>
    <n v="22.250000000000004"/>
    <n v="66.608500000000006"/>
    <n v="14.140536988358994"/>
    <n v="-51983.273000000001"/>
    <n v="586224.53599999996"/>
    <n v="315723.62699999998"/>
    <n v="240804.6"/>
    <n v="0"/>
    <n v="901948.16299999994"/>
    <n v="849964.89"/>
    <n v="1371.6671431535269"/>
    <n v="1263.8180290456432"/>
    <n v="1216.2334771784231"/>
  </r>
  <r>
    <x v="3"/>
    <x v="0"/>
    <x v="26"/>
    <n v="391"/>
    <n v="1"/>
    <n v="1"/>
    <n v="23.41"/>
    <n v="1"/>
    <n v="2"/>
    <n v="28.41"/>
    <n v="0"/>
    <n v="28.41"/>
    <n v="1"/>
    <n v="11.15"/>
    <n v="39.56"/>
    <n v="16.018025399426463"/>
    <n v="-30854.59"/>
    <n v="408790.06699999998"/>
    <n v="198122.00399999999"/>
    <n v="144861.40299999999"/>
    <n v="0"/>
    <n v="606912.071"/>
    <n v="576057.48100000003"/>
    <n v="1181.7152634271099"/>
    <n v="1102.8032685421995"/>
    <n v="1045.4988925831201"/>
  </r>
  <r>
    <x v="5"/>
    <x v="0"/>
    <x v="27"/>
    <n v="511"/>
    <n v="1"/>
    <n v="1"/>
    <n v="37.707000000000001"/>
    <n v="3.1905000000000001"/>
    <n v="4.0038"/>
    <n v="45.901299999999999"/>
    <n v="1"/>
    <n v="46.901299999999999"/>
    <n v="0.97867862937701089"/>
    <n v="23.397600000000001"/>
    <n v="70.298900000000003"/>
    <n v="12.494651262302096"/>
    <n v="-37204.127"/>
    <n v="606868.56099999999"/>
    <n v="281714.565"/>
    <n v="212683.24100000001"/>
    <n v="0"/>
    <n v="888583.12600000005"/>
    <n v="851378.99899999995"/>
    <n v="1322.700362035225"/>
    <n v="1249.8938512720156"/>
    <n v="1187.6097084148728"/>
  </r>
  <r>
    <x v="2"/>
    <x v="0"/>
    <x v="28"/>
    <n v="489"/>
    <n v="1"/>
    <n v="1"/>
    <n v="38.1661"/>
    <n v="2"/>
    <n v="2.589"/>
    <n v="39.838200000000001"/>
    <n v="4.9169"/>
    <n v="44.755099999999999"/>
    <n v="0.89013766028899499"/>
    <n v="21.260000000000005"/>
    <n v="66.015100000000004"/>
    <n v="12.174445614585434"/>
    <n v="-43100.995999999999"/>
    <n v="541547.20799999998"/>
    <n v="348432.755"/>
    <n v="270571.049"/>
    <n v="0"/>
    <n v="889979.96299999999"/>
    <n v="846878.96699999995"/>
    <n v="1266.6848957055215"/>
    <n v="1178.543799591002"/>
    <n v="1107.4585030674846"/>
  </r>
  <r>
    <x v="4"/>
    <x v="0"/>
    <x v="29"/>
    <n v="206"/>
    <n v="1"/>
    <n v="1"/>
    <n v="19.192699999999999"/>
    <n v="2"/>
    <n v="0"/>
    <n v="20.0655"/>
    <n v="3.1272000000000002"/>
    <n v="23.192700000000002"/>
    <n v="0.86516446985473872"/>
    <n v="11.750000000000002"/>
    <n v="34.942700000000002"/>
    <n v="9.720328226228844"/>
    <n v="-23834.202000000001"/>
    <n v="301888.51500000001"/>
    <n v="180591.30799999999"/>
    <n v="139851.48699999999"/>
    <n v="0"/>
    <n v="482479.82299999997"/>
    <n v="458645.62099999998"/>
    <n v="1663.2443495145631"/>
    <n v="1547.5443398058251"/>
    <n v="1465.4782281553398"/>
  </r>
  <r>
    <x v="0"/>
    <x v="0"/>
    <x v="30"/>
    <n v="642"/>
    <n v="1"/>
    <n v="2"/>
    <n v="43.3"/>
    <n v="2.7"/>
    <n v="9.75"/>
    <n v="56.87"/>
    <n v="1.88"/>
    <n v="58.75"/>
    <n v="0.96799999999999997"/>
    <n v="28.83"/>
    <n v="87.58"/>
    <n v="13.956521739130435"/>
    <n v="-51549.675999999999"/>
    <n v="731457.42599999998"/>
    <n v="247472.424"/>
    <n v="158660.31200000001"/>
    <n v="0"/>
    <n v="978929.85"/>
    <n v="927380.174"/>
    <n v="1277.6784080996883"/>
    <n v="1197.3829626168224"/>
    <n v="1139.341785046729"/>
  </r>
  <r>
    <x v="2"/>
    <x v="0"/>
    <x v="31"/>
    <n v="465"/>
    <n v="1"/>
    <n v="2"/>
    <n v="38.57"/>
    <n v="1"/>
    <n v="4.57"/>
    <n v="42.34"/>
    <n v="4.8"/>
    <n v="47.14"/>
    <n v="0.89817564700890973"/>
    <n v="24.86"/>
    <n v="72"/>
    <n v="11.751326762699014"/>
    <n v="-49612.673999999999"/>
    <n v="635324.35400000005"/>
    <n v="360770.761"/>
    <n v="285238.68599999999"/>
    <n v="0"/>
    <n v="996095.11499999999"/>
    <n v="946482.44099999999"/>
    <n v="1528.7235032258066"/>
    <n v="1422.0295806451613"/>
    <n v="1366.2889333333335"/>
  </r>
  <r>
    <x v="3"/>
    <x v="0"/>
    <x v="32"/>
    <n v="351"/>
    <n v="1"/>
    <n v="1"/>
    <n v="26.63"/>
    <n v="2"/>
    <n v="1.98"/>
    <n v="29.41"/>
    <n v="3.2"/>
    <n v="32.61"/>
    <n v="0.90187059184299301"/>
    <n v="15.21"/>
    <n v="47.82"/>
    <n v="12.259867272092212"/>
    <n v="-34014.966999999997"/>
    <n v="400642.424"/>
    <n v="203342.5"/>
    <n v="133504.55900000001"/>
    <n v="0"/>
    <n v="603984.924"/>
    <n v="569969.95700000005"/>
    <n v="1340.3999002849002"/>
    <n v="1243.4911623931625"/>
    <n v="1141.4314074074075"/>
  </r>
  <r>
    <x v="3"/>
    <x v="0"/>
    <x v="33"/>
    <n v="309"/>
    <n v="1"/>
    <n v="1"/>
    <n v="25.54"/>
    <n v="4"/>
    <n v="2.2599999999999998"/>
    <n v="32.799999999999997"/>
    <n v="1"/>
    <n v="33.799999999999997"/>
    <n v="0.97041420118343191"/>
    <n v="18.260000000000002"/>
    <n v="52.06"/>
    <n v="10.460392687880839"/>
    <n v="-54849.241999999998"/>
    <n v="441618.41700000002"/>
    <n v="302706.26299999998"/>
    <n v="219328.06400000001"/>
    <n v="0"/>
    <n v="744324.68"/>
    <n v="689475.43799999997"/>
    <n v="1699.0181747572817"/>
    <n v="1521.5125372168284"/>
    <n v="1429.1858155339805"/>
  </r>
  <r>
    <x v="0"/>
    <x v="1"/>
    <x v="34"/>
    <n v="658"/>
    <n v="1"/>
    <n v="1"/>
    <n v="54.096499999999999"/>
    <n v="5"/>
    <n v="19.9434"/>
    <n v="66.289100000000005"/>
    <n v="14.7508"/>
    <n v="81.039900000000003"/>
    <n v="0.81798101922633171"/>
    <n v="47.575000000000003"/>
    <n v="128.61490000000001"/>
    <n v="11.134331136361714"/>
    <n v="-69713"/>
    <n v="997751"/>
    <n v="307947"/>
    <n v="191739"/>
    <n v="0"/>
    <n v="1305698"/>
    <n v="1235985"/>
    <n v="1692.9468085106382"/>
    <n v="1587"/>
    <n v="1516.338905775076"/>
  </r>
  <r>
    <x v="0"/>
    <x v="1"/>
    <x v="35"/>
    <n v="922"/>
    <n v="1"/>
    <n v="2"/>
    <n v="71.5839"/>
    <n v="3"/>
    <n v="7.1299000000000001"/>
    <n v="81.579099999999997"/>
    <n v="3.1347000000000005"/>
    <n v="84.713799999999992"/>
    <n v="0.96299658379154285"/>
    <n v="47.268900000000009"/>
    <n v="131.98269999999999"/>
    <n v="12.361917250237651"/>
    <n v="-99697.801000000007"/>
    <n v="1065043.24"/>
    <n v="478055.511"/>
    <n v="318107.49599999998"/>
    <n v="0"/>
    <n v="1543098.7509999999"/>
    <n v="1443400.95"/>
    <n v="1328.6239208242948"/>
    <n v="1220.4918156182212"/>
    <n v="1155.1445119305856"/>
  </r>
  <r>
    <x v="5"/>
    <x v="1"/>
    <x v="36"/>
    <n v="583"/>
    <n v="1"/>
    <n v="1"/>
    <n v="46.131300000000003"/>
    <n v="1"/>
    <n v="4.0751999999999997"/>
    <n v="46.973100000000002"/>
    <n v="6.2334000000000005"/>
    <n v="53.206500000000005"/>
    <n v="0.88284514110118117"/>
    <n v="19.453699999999998"/>
    <n v="72.660200000000003"/>
    <n v="12.369699117147203"/>
    <n v="-67026.938999999998"/>
    <n v="684510.51399999997"/>
    <n v="252561.13699999999"/>
    <n v="157343.49600000001"/>
    <n v="0"/>
    <n v="937071.65099999995"/>
    <n v="870044.71200000006"/>
    <n v="1337.4410891938248"/>
    <n v="1222.4720686106348"/>
    <n v="1174.1175197255575"/>
  </r>
  <r>
    <x v="3"/>
    <x v="1"/>
    <x v="37"/>
    <n v="360"/>
    <n v="1"/>
    <n v="1"/>
    <n v="33.2346"/>
    <n v="2"/>
    <n v="7.2626999999999997"/>
    <n v="41.999600000000001"/>
    <n v="2.4977"/>
    <n v="44.497300000000003"/>
    <n v="0.94386850438116465"/>
    <n v="8.5278999999999989"/>
    <n v="53.025199999999998"/>
    <n v="10.21722965494145"/>
    <n v="-25664.666000000001"/>
    <n v="540118.49699999997"/>
    <n v="140280.783"/>
    <n v="81369.78"/>
    <n v="0"/>
    <n v="680399.28"/>
    <n v="654734.61399999994"/>
    <n v="1663.9708333333333"/>
    <n v="1592.6800944444442"/>
    <n v="1500.3291583333332"/>
  </r>
  <r>
    <x v="2"/>
    <x v="1"/>
    <x v="38"/>
    <n v="488"/>
    <n v="1"/>
    <n v="1"/>
    <n v="36.642099999999999"/>
    <n v="1"/>
    <n v="4.1748000000000003"/>
    <n v="41.753299999999996"/>
    <n v="2.0636000000000001"/>
    <n v="43.816899999999997"/>
    <n v="0.95290401648678935"/>
    <n v="21.075700000000005"/>
    <n v="64.892600000000002"/>
    <n v="12.964207629223662"/>
    <n v="-57151.883000000002"/>
    <n v="535891.96400000004"/>
    <n v="213526.19099999999"/>
    <n v="131687.18400000001"/>
    <n v="0"/>
    <n v="749418.15500000003"/>
    <n v="692266.272"/>
    <n v="1265.8421536885246"/>
    <n v="1148.7276393442623"/>
    <n v="1098.1392704918032"/>
  </r>
  <r>
    <x v="5"/>
    <x v="1"/>
    <x v="39"/>
    <n v="587"/>
    <n v="1"/>
    <n v="1"/>
    <n v="43.8232"/>
    <n v="3.0536000000000003"/>
    <n v="3.1723000000000003"/>
    <n v="50.182899999999997"/>
    <n v="1.8662000000000001"/>
    <n v="52.049099999999996"/>
    <n v="0.96414539348422934"/>
    <n v="32.440399999999997"/>
    <n v="84.489499999999992"/>
    <n v="12.52218581473138"/>
    <n v="-69016.084000000003"/>
    <n v="734627.67700000003"/>
    <n v="256106.11799999999"/>
    <n v="161147.49600000001"/>
    <n v="0"/>
    <n v="990733.79500000004"/>
    <n v="921717.71100000001"/>
    <n v="1413.2645638841568"/>
    <n v="1295.6903151618399"/>
    <n v="1251.4951908006815"/>
  </r>
  <r>
    <x v="2"/>
    <x v="1"/>
    <x v="40"/>
    <n v="412"/>
    <n v="1"/>
    <n v="1"/>
    <n v="34.838200000000001"/>
    <n v="3.0476000000000001"/>
    <n v="1.9354"/>
    <n v="34.615200000000002"/>
    <n v="7.2060000000000004"/>
    <n v="41.821200000000005"/>
    <n v="0.82769504461851884"/>
    <n v="21.265599999999999"/>
    <n v="63.086800000000004"/>
    <n v="10.874786859456577"/>
    <n v="-20528.273000000001"/>
    <n v="492480.01400000002"/>
    <n v="181306.22899999999"/>
    <n v="120020.90399999999"/>
    <n v="0"/>
    <n v="673786.24300000002"/>
    <n v="653257.97"/>
    <n v="1344.0906286407767"/>
    <n v="1294.2647233009709"/>
    <n v="1195.3398398058252"/>
  </r>
  <r>
    <x v="2"/>
    <x v="1"/>
    <x v="41"/>
    <n v="432"/>
    <n v="1"/>
    <n v="1"/>
    <n v="34.413200000000003"/>
    <n v="1"/>
    <n v="3.8018999999999998"/>
    <n v="38.995100000000001"/>
    <n v="2.2200000000000002"/>
    <n v="41.2151"/>
    <n v="0.94613624618161796"/>
    <n v="16.390799999999999"/>
    <n v="57.605899999999998"/>
    <n v="12.19884111009454"/>
    <n v="-51731.822"/>
    <n v="550337.9"/>
    <n v="190696.71"/>
    <n v="102322.932"/>
    <n v="0"/>
    <n v="741034.61"/>
    <n v="689302.78799999994"/>
    <n v="1478.4992546296296"/>
    <n v="1358.7496666666664"/>
    <n v="1273.9303240740742"/>
  </r>
  <r>
    <x v="0"/>
    <x v="1"/>
    <x v="42"/>
    <n v="610"/>
    <n v="1"/>
    <n v="1"/>
    <n v="42.720399999999998"/>
    <n v="3.0555000000000003"/>
    <n v="8.1010000000000009"/>
    <n v="44.886200000000002"/>
    <n v="10.990699999999999"/>
    <n v="55.876899999999999"/>
    <n v="0.80330512251037556"/>
    <n v="20.575700000000005"/>
    <n v="76.452600000000004"/>
    <n v="13.32578933456251"/>
    <n v="-63641.207999999999"/>
    <n v="626516.79700000002"/>
    <n v="342929.24800000002"/>
    <n v="222095.22"/>
    <n v="0"/>
    <n v="969446.04500000004"/>
    <n v="905804.83700000006"/>
    <n v="1225.1652868852459"/>
    <n v="1120.8354377049181"/>
    <n v="1027.0767163934427"/>
  </r>
  <r>
    <x v="5"/>
    <x v="2"/>
    <x v="43"/>
    <n v="551"/>
    <n v="1"/>
    <n v="2"/>
    <n v="46.017299999999999"/>
    <n v="5.3447000000000005"/>
    <n v="4.9620999999999995"/>
    <n v="56.348399999999998"/>
    <n v="2.9756999999999998"/>
    <n v="59.324100000000001"/>
    <n v="0.94983994700298857"/>
    <n v="24.504699999999993"/>
    <n v="83.828800000000001"/>
    <n v="10.727775398154277"/>
    <n v="-63681.31"/>
    <n v="733231.58400000003"/>
    <n v="320670.62800000003"/>
    <n v="125022.204"/>
    <n v="0"/>
    <n v="1053902.2120000001"/>
    <n v="990220.902"/>
    <n v="1685.8076370235935"/>
    <n v="1570.2335716878401"/>
    <n v="1330.728827586207"/>
  </r>
  <r>
    <x v="3"/>
    <x v="3"/>
    <x v="44"/>
    <n v="398"/>
    <n v="1"/>
    <n v="1"/>
    <n v="30.369899999999998"/>
    <n v="5"/>
    <n v="1.8237999999999999"/>
    <n v="35.391300000000001"/>
    <n v="3.8024"/>
    <n v="39.1937"/>
    <n v="0.90298440820846215"/>
    <n v="15.654999999999999"/>
    <n v="54.848700000000001"/>
    <n v="11.252505661593615"/>
    <n v="-5737.3869999999997"/>
    <n v="496833.35600000003"/>
    <n v="209114.141"/>
    <n v="132626.72399999999"/>
    <n v="0"/>
    <n v="705947.49699999997"/>
    <n v="700210.11"/>
    <n v="1440.5044547738694"/>
    <n v="1426.0889095477385"/>
    <n v="1248.325015075377"/>
  </r>
  <r>
    <x v="2"/>
    <x v="3"/>
    <x v="45"/>
    <n v="477"/>
    <n v="0.9"/>
    <n v="1"/>
    <n v="37.185900000000004"/>
    <n v="4"/>
    <n v="1.1657"/>
    <n v="42.192100000000003"/>
    <n v="2.0594999999999999"/>
    <n v="44.251600000000003"/>
    <n v="0.95345930994585504"/>
    <n v="22.7562"/>
    <n v="67.007800000000003"/>
    <n v="11.581633520209586"/>
    <n v="-9828.5930000000008"/>
    <n v="516161.27899999998"/>
    <n v="231018.20800000001"/>
    <n v="142009.54800000001"/>
    <n v="500"/>
    <n v="747179.48699999996"/>
    <n v="737350.89399999997"/>
    <n v="1267.6518637316562"/>
    <n v="1247.0468469601676"/>
    <n v="1082.0991174004193"/>
  </r>
  <r>
    <x v="5"/>
    <x v="3"/>
    <x v="46"/>
    <n v="529"/>
    <n v="1"/>
    <n v="1"/>
    <n v="40.65"/>
    <n v="3"/>
    <n v="0"/>
    <n v="45.41"/>
    <n v="0.24"/>
    <n v="45.65"/>
    <n v="0.99474260679079951"/>
    <n v="19.059999999999999"/>
    <n v="64.709999999999994"/>
    <n v="12.119129438717067"/>
    <n v="-10736.635"/>
    <n v="565995.59600000002"/>
    <n v="245472.06400000001"/>
    <n v="151127.23199999999"/>
    <n v="3000"/>
    <n v="811467.66"/>
    <n v="800731.02500000002"/>
    <n v="1242.609504725898"/>
    <n v="1222.3134083175805"/>
    <n v="1069.9349640831758"/>
  </r>
  <r>
    <x v="5"/>
    <x v="3"/>
    <x v="47"/>
    <n v="577"/>
    <n v="1"/>
    <n v="1"/>
    <n v="37.33"/>
    <n v="3"/>
    <n v="4"/>
    <n v="43.33"/>
    <n v="3"/>
    <n v="46.33"/>
    <n v="0.93524714008202026"/>
    <n v="32.200000000000003"/>
    <n v="78.53"/>
    <n v="14.306967517976693"/>
    <n v="-5416.2709999999997"/>
    <n v="556495.93599999999"/>
    <n v="274358.34499999997"/>
    <n v="173729.712"/>
    <n v="500"/>
    <n v="830854.28099999996"/>
    <n v="825438.01"/>
    <n v="1137.9975199306757"/>
    <n v="1128.6105684575389"/>
    <n v="964.46436048526857"/>
  </r>
  <r>
    <x v="4"/>
    <x v="3"/>
    <x v="48"/>
    <n v="275"/>
    <n v="1"/>
    <n v="1"/>
    <n v="23.018600000000003"/>
    <n v="0"/>
    <n v="3.1427999999999998"/>
    <n v="28.1614"/>
    <n v="0"/>
    <n v="28.1614"/>
    <n v="1"/>
    <n v="26.700000000000003"/>
    <n v="54.861400000000003"/>
    <n v="11.946860365096052"/>
    <n v="-18901.106"/>
    <n v="428518.42800000001"/>
    <n v="193259.51"/>
    <n v="127192.2"/>
    <n v="0"/>
    <n v="621777.93799999997"/>
    <n v="602876.83200000005"/>
    <n v="1798.4935927272725"/>
    <n v="1729.7622981818183"/>
    <n v="1558.2488290909091"/>
  </r>
  <r>
    <x v="5"/>
    <x v="4"/>
    <x v="49"/>
    <n v="519"/>
    <n v="1"/>
    <n v="1"/>
    <n v="42.825000000000003"/>
    <n v="4"/>
    <n v="2.62"/>
    <n v="48.326000000000001"/>
    <n v="3.1189999999999998"/>
    <n v="51.445"/>
    <n v="0.93937214500923316"/>
    <n v="21.4129"/>
    <n v="72.857900000000001"/>
    <n v="11.083822744260544"/>
    <n v="-45376.868999999999"/>
    <n v="556965.15700000001"/>
    <n v="314374.75199999998"/>
    <n v="4472.6400000000003"/>
    <n v="0"/>
    <n v="871339.90899999999"/>
    <n v="825963.04"/>
    <n v="1670.2644874759151"/>
    <n v="1582.833140655106"/>
    <n v="1073.150591522158"/>
  </r>
  <r>
    <x v="0"/>
    <x v="4"/>
    <x v="50"/>
    <n v="798"/>
    <n v="1"/>
    <n v="2"/>
    <n v="60.8703"/>
    <n v="7.5236999999999998"/>
    <n v="9.1974999999999998"/>
    <n v="61.663199999999996"/>
    <n v="18.9283"/>
    <n v="80.591499999999996"/>
    <n v="0.76513279936469725"/>
    <n v="35.049999999999997"/>
    <n v="115.64149999999999"/>
    <n v="11.667690148258618"/>
    <n v="-34032.841"/>
    <n v="890601.3"/>
    <n v="337809.848"/>
    <n v="198735.48"/>
    <n v="0"/>
    <n v="1228411.148"/>
    <n v="1194378.307"/>
    <n v="1290.3203859649122"/>
    <n v="1247.6727155388471"/>
    <n v="1116.0417293233083"/>
  </r>
  <r>
    <x v="2"/>
    <x v="4"/>
    <x v="51"/>
    <n v="410"/>
    <n v="1"/>
    <n v="1"/>
    <n v="34.8474"/>
    <n v="6.0952000000000002"/>
    <n v="6.9527999999999999"/>
    <n v="46.540200000000006"/>
    <n v="3.3552"/>
    <n v="49.895400000000009"/>
    <n v="0.93275532413809681"/>
    <n v="18.603799999999993"/>
    <n v="68.499200000000002"/>
    <n v="10.01401962747847"/>
    <n v="-37228.743000000002"/>
    <n v="534187.10400000005"/>
    <n v="231421.71"/>
    <n v="129715.03200000001"/>
    <n v="0"/>
    <n v="765608.81400000001"/>
    <n v="728380.071"/>
    <n v="1550.960443902439"/>
    <n v="1460.158631707317"/>
    <n v="1302.8953756097562"/>
  </r>
  <r>
    <x v="2"/>
    <x v="4"/>
    <x v="52"/>
    <n v="498"/>
    <n v="1"/>
    <n v="1"/>
    <n v="37.813899999999997"/>
    <n v="5.7855999999999996"/>
    <n v="11.904200000000001"/>
    <n v="48.788500000000006"/>
    <n v="8.7151999999999994"/>
    <n v="57.503700000000009"/>
    <n v="0.84844105683634263"/>
    <n v="20.647600000000001"/>
    <n v="78.151300000000006"/>
    <n v="11.422149336574961"/>
    <n v="-63134.139000000003"/>
    <n v="707896.65399999998"/>
    <n v="419425.01799999998"/>
    <n v="283008.51299999998"/>
    <n v="0"/>
    <n v="1127321.672"/>
    <n v="1064187.5330000001"/>
    <n v="1695.4079497991968"/>
    <n v="1568.6325702811246"/>
    <n v="1421.4792248995984"/>
  </r>
  <r>
    <x v="5"/>
    <x v="4"/>
    <x v="53"/>
    <n v="568"/>
    <n v="1"/>
    <n v="1"/>
    <n v="43.997799999999998"/>
    <n v="5"/>
    <n v="10.051399999999999"/>
    <n v="53.597000000000001"/>
    <n v="7.4522000000000004"/>
    <n v="61.049199999999999"/>
    <n v="0.87793124234224207"/>
    <n v="14.65"/>
    <n v="75.699200000000005"/>
    <n v="11.59235720787464"/>
    <n v="-1550.999"/>
    <n v="639497.10900000005"/>
    <n v="239323.693"/>
    <n v="136815.15599999999"/>
    <n v="0"/>
    <n v="878820.80200000003"/>
    <n v="877269.80299999996"/>
    <n v="1306.3479683098592"/>
    <n v="1303.6173362676057"/>
    <n v="1125.8751919014085"/>
  </r>
  <r>
    <x v="2"/>
    <x v="4"/>
    <x v="54"/>
    <n v="420"/>
    <n v="1"/>
    <n v="2"/>
    <n v="32.137900000000002"/>
    <n v="5.0427999999999997"/>
    <n v="2.5137999999999998"/>
    <n v="35.7851"/>
    <n v="6.9094000000000007"/>
    <n v="42.694499999999998"/>
    <n v="0.83816650856667729"/>
    <n v="22.9"/>
    <n v="65.594499999999996"/>
    <n v="11.296183234850339"/>
    <n v="-33455.033000000003"/>
    <n v="566169.66899999999"/>
    <n v="254260.25399999999"/>
    <n v="142184.712"/>
    <n v="0"/>
    <n v="820429.92299999995"/>
    <n v="786974.89"/>
    <n v="1614.8695499999997"/>
    <n v="1535.2147095238097"/>
    <n v="1348.0230214285714"/>
  </r>
  <r>
    <x v="1"/>
    <x v="4"/>
    <x v="55"/>
    <n v="144"/>
    <n v="1"/>
    <n v="1"/>
    <n v="10.9598"/>
    <n v="2.0476000000000001"/>
    <n v="1.0476000000000001"/>
    <n v="13.475999999999999"/>
    <n v="2.5789999999999997"/>
    <n v="16.055"/>
    <n v="0.8393646838990968"/>
    <n v="9.1999999999999993"/>
    <n v="25.254999999999999"/>
    <n v="11.07062133862263"/>
    <n v="-149.99799999999999"/>
    <n v="170388.56200000001"/>
    <n v="31523.841"/>
    <n v="0"/>
    <n v="0"/>
    <n v="201912.40299999999"/>
    <n v="201762.405"/>
    <n v="1402.1694652777778"/>
    <n v="1401.1278124999999"/>
    <n v="1183.2539027777777"/>
  </r>
  <r>
    <x v="0"/>
    <x v="4"/>
    <x v="56"/>
    <n v="702"/>
    <n v="1"/>
    <n v="2"/>
    <n v="60.678599999999996"/>
    <n v="7.1665999999999999"/>
    <n v="7.4742999999999995"/>
    <n v="59.525799999999997"/>
    <n v="18.793699999999998"/>
    <n v="78.319499999999991"/>
    <n v="0.76003804927253116"/>
    <n v="26.300000000000018"/>
    <n v="104.61950000000002"/>
    <n v="10.34708424472181"/>
    <n v="-37349.826999999997"/>
    <n v="797363.7"/>
    <n v="396376.77"/>
    <n v="257504.68"/>
    <n v="0"/>
    <n v="1193740.4700000002"/>
    <n v="1156390.6430000002"/>
    <n v="1333.6692165242168"/>
    <n v="1280.4643347578351"/>
    <n v="1135.8457264957265"/>
  </r>
  <r>
    <x v="1"/>
    <x v="5"/>
    <x v="57"/>
    <n v="110"/>
    <n v="0.5"/>
    <n v="0.5"/>
    <n v="9.9"/>
    <n v="1"/>
    <n v="1"/>
    <n v="11.9"/>
    <n v="1"/>
    <n v="12.9"/>
    <n v="0.92248062015503873"/>
    <n v="9.6999999999999993"/>
    <n v="22.6"/>
    <n v="10.091743119266054"/>
    <n v="-42112"/>
    <n v="179519"/>
    <n v="88334"/>
    <n v="61209"/>
    <n v="0"/>
    <n v="267853"/>
    <n v="225741"/>
    <n v="1878.5818181818181"/>
    <n v="1495.7454545454545"/>
    <n v="1631.9909090909091"/>
  </r>
  <r>
    <x v="0"/>
    <x v="5"/>
    <x v="58"/>
    <n v="687"/>
    <n v="1"/>
    <n v="1"/>
    <n v="54.954599999999999"/>
    <n v="4"/>
    <n v="5.77"/>
    <n v="56.7746"/>
    <n v="9.9499999999999993"/>
    <n v="66.724599999999995"/>
    <n v="0.85087958564007882"/>
    <n v="36.650700000000008"/>
    <n v="103.37530000000001"/>
    <n v="11.653034708063494"/>
    <n v="-68498"/>
    <n v="816313"/>
    <n v="406437"/>
    <n v="237124"/>
    <n v="0"/>
    <n v="1222750"/>
    <n v="1154252"/>
    <n v="1434.6812227074236"/>
    <n v="1334.9752547307132"/>
    <n v="1188.2285298398835"/>
  </r>
  <r>
    <x v="0"/>
    <x v="5"/>
    <x v="59"/>
    <n v="928"/>
    <n v="2"/>
    <n v="0"/>
    <n v="78.813100000000006"/>
    <n v="7"/>
    <n v="5.0068999999999999"/>
    <n v="76.597799999999992"/>
    <n v="16.222200000000001"/>
    <n v="92.82"/>
    <n v="0.82522947640594702"/>
    <n v="43.39350000000001"/>
    <n v="136.21350000000001"/>
    <n v="10.814199696782891"/>
    <n v="-142932.196"/>
    <n v="997903"/>
    <n v="421038"/>
    <n v="163218"/>
    <n v="0"/>
    <n v="1418941"/>
    <n v="1276008.804"/>
    <n v="1353.1497844827586"/>
    <n v="1199.128021551724"/>
    <n v="1075.3265086206898"/>
  </r>
  <r>
    <x v="5"/>
    <x v="6"/>
    <x v="60"/>
    <n v="546"/>
    <n v="1"/>
    <n v="1"/>
    <n v="45.1295"/>
    <n v="4"/>
    <n v="3.8406000000000002"/>
    <n v="32.361999999999995"/>
    <n v="22.6081"/>
    <n v="54.970099999999995"/>
    <n v="0.58872004962697899"/>
    <n v="23.188000000000002"/>
    <n v="78.15809999999999"/>
    <n v="11.113485787561444"/>
    <n v="-13287.64"/>
    <n v="483585.36800000002"/>
    <n v="234626.4"/>
    <n v="157429.48800000001"/>
    <n v="0"/>
    <n v="718211.76800000004"/>
    <n v="704924.12800000003"/>
    <n v="1027.0737728937729"/>
    <n v="1002.7374358974359"/>
    <n v="885.68748717948722"/>
  </r>
  <r>
    <x v="4"/>
    <x v="6"/>
    <x v="61"/>
    <n v="290"/>
    <n v="1"/>
    <n v="1"/>
    <n v="27.869499999999999"/>
    <n v="3.1429"/>
    <n v="0"/>
    <n v="22.196999999999999"/>
    <n v="10.8154"/>
    <n v="33.0124"/>
    <n v="0.67238371036337863"/>
    <n v="15.34"/>
    <n v="48.352400000000003"/>
    <n v="9.3510982703692722"/>
    <n v="-6195.4170000000004"/>
    <n v="351577.337"/>
    <n v="122269.09600000001"/>
    <n v="52016.928"/>
    <n v="0"/>
    <n v="473846.43300000002"/>
    <n v="467651.016"/>
    <n v="1454.5844999999999"/>
    <n v="1433.2209931034483"/>
    <n v="1212.3356448275863"/>
  </r>
  <r>
    <x v="2"/>
    <x v="6"/>
    <x v="62"/>
    <n v="406"/>
    <n v="1"/>
    <n v="1"/>
    <n v="30.99"/>
    <n v="4"/>
    <n v="3"/>
    <n v="35.340000000000003"/>
    <n v="4.6500000000000004"/>
    <n v="39.99"/>
    <n v="0.88372093023255816"/>
    <n v="18.47"/>
    <n v="58.46"/>
    <n v="11.603315232923695"/>
    <n v="-8816.16"/>
    <n v="464753.54499999998"/>
    <n v="175042.87899999999"/>
    <n v="94820.483999999997"/>
    <n v="0"/>
    <n v="639796.424"/>
    <n v="630980.26399999997"/>
    <n v="1342.3052709359604"/>
    <n v="1320.5905911330051"/>
    <n v="1144.7131650246306"/>
  </r>
  <r>
    <x v="2"/>
    <x v="6"/>
    <x v="63"/>
    <n v="413"/>
    <n v="1"/>
    <n v="1"/>
    <n v="29.708299999999998"/>
    <n v="6.1589999999999998"/>
    <n v="1.3359999999999999"/>
    <n v="33.784300000000002"/>
    <n v="5.4189999999999996"/>
    <n v="39.203299999999999"/>
    <n v="0.86177184063586487"/>
    <n v="9.850000000000005"/>
    <n v="49.053300000000007"/>
    <n v="11.514666562579285"/>
    <n v="-10939.044"/>
    <n v="520569.09899999999"/>
    <n v="144336.41099999999"/>
    <n v="61137.803999999996"/>
    <n v="0"/>
    <n v="664905.51"/>
    <n v="653966.46600000001"/>
    <n v="1461.9072784503633"/>
    <n v="1435.4204891041163"/>
    <n v="1260.4578668280872"/>
  </r>
  <r>
    <x v="3"/>
    <x v="6"/>
    <x v="64"/>
    <n v="362"/>
    <n v="1"/>
    <n v="1"/>
    <n v="28.855799999999999"/>
    <n v="3.0810000000000004"/>
    <n v="3.3475999999999999"/>
    <n v="28.256"/>
    <n v="9.0283999999999995"/>
    <n v="37.284399999999998"/>
    <n v="0.75785046829236902"/>
    <n v="22.269999999999996"/>
    <n v="59.554399999999994"/>
    <n v="11.334886400641267"/>
    <n v="-12636.669"/>
    <n v="470721.98"/>
    <n v="114771.738"/>
    <n v="51683.124000000003"/>
    <n v="0"/>
    <n v="585493.71799999999"/>
    <n v="572857.049"/>
    <n v="1474.6149005524862"/>
    <n v="1439.7069751381216"/>
    <n v="1300.3369613259667"/>
  </r>
  <r>
    <x v="2"/>
    <x v="6"/>
    <x v="65"/>
    <n v="403"/>
    <n v="1"/>
    <n v="1"/>
    <n v="33.4602"/>
    <n v="5.2095000000000002"/>
    <n v="4.9000000000000004"/>
    <n v="34.307899999999997"/>
    <n v="11.261800000000001"/>
    <n v="45.569699999999997"/>
    <n v="0.75286648803920142"/>
    <n v="26.143000000000001"/>
    <n v="71.712699999999998"/>
    <n v="10.421596236846938"/>
    <n v="-6013.7430000000004"/>
    <n v="456151.31099999999"/>
    <n v="136353.07"/>
    <n v="63943.656000000003"/>
    <n v="0"/>
    <n v="592504.38100000005"/>
    <n v="586490.63800000004"/>
    <n v="1311.5650744416876"/>
    <n v="1296.6426352357321"/>
    <n v="1131.8891091811413"/>
  </r>
  <r>
    <x v="5"/>
    <x v="7"/>
    <x v="66"/>
    <n v="509"/>
    <n v="1"/>
    <n v="1"/>
    <n v="43.07"/>
    <n v="2.8"/>
    <n v="3.2"/>
    <n v="41.07"/>
    <n v="10"/>
    <n v="51.07"/>
    <n v="0.80419032700215387"/>
    <n v="20.329999999999998"/>
    <n v="71.400000000000006"/>
    <n v="11.096577283627644"/>
    <n v="-12097.215"/>
    <n v="605470.402"/>
    <n v="312045.59499999997"/>
    <n v="230703.628"/>
    <n v="0"/>
    <n v="917515.99699999997"/>
    <n v="905418.78200000001"/>
    <n v="1349.3366777996071"/>
    <n v="1325.5700471512769"/>
    <n v="1189.5292770137526"/>
  </r>
  <r>
    <x v="1"/>
    <x v="8"/>
    <x v="67"/>
    <n v="168"/>
    <n v="1"/>
    <n v="1"/>
    <n v="19.712199999999999"/>
    <n v="4.5476000000000001"/>
    <n v="0"/>
    <n v="15.9199"/>
    <n v="10.3399"/>
    <n v="26.259799999999998"/>
    <n v="0.60624604909405255"/>
    <n v="12.409199999999998"/>
    <n v="38.668999999999997"/>
    <n v="6.9250364801028867"/>
    <n v="-8916.5130000000008"/>
    <n v="308871.86300000001"/>
    <n v="100902.22900000001"/>
    <n v="24475.848000000002"/>
    <n v="0"/>
    <n v="409774.092"/>
    <n v="400857.57900000003"/>
    <n v="2293.4419285714284"/>
    <n v="2240.3674464285714"/>
    <n v="1838.522994047619"/>
  </r>
  <r>
    <x v="4"/>
    <x v="9"/>
    <x v="68"/>
    <n v="220"/>
    <n v="1"/>
    <n v="1"/>
    <n v="26.136999999999997"/>
    <n v="2.0476000000000001"/>
    <n v="0"/>
    <n v="28.136999999999997"/>
    <n v="2.0476000000000001"/>
    <n v="30.184599999999996"/>
    <n v="0.93216408367180614"/>
    <n v="15.885"/>
    <n v="46.069599999999994"/>
    <n v="7.8056811166381648"/>
    <n v="-2501.7399999999998"/>
    <n v="347860.87400000001"/>
    <n v="186001.74600000001"/>
    <n v="121650.2"/>
    <n v="0"/>
    <n v="533862.62"/>
    <n v="531360.88"/>
    <n v="1873.6928181818182"/>
    <n v="1862.3212727272728"/>
    <n v="1581.1857909090909"/>
  </r>
  <r>
    <x v="4"/>
    <x v="9"/>
    <x v="69"/>
    <n v="256"/>
    <n v="1.1499999999999999"/>
    <n v="1"/>
    <n v="31.395"/>
    <n v="5.47"/>
    <n v="1.49"/>
    <n v="22.62"/>
    <n v="17.885000000000002"/>
    <n v="40.505000000000003"/>
    <n v="0.55844957412665097"/>
    <n v="19.470299999999998"/>
    <n v="59.975300000000004"/>
    <n v="6.9442560694425604"/>
    <n v="-10574.968000000001"/>
    <n v="414550.24400000001"/>
    <n v="205864.32800000001"/>
    <n v="137001.00200000001"/>
    <n v="0"/>
    <n v="620414.57200000004"/>
    <n v="609839.60400000005"/>
    <n v="1888.3342578125003"/>
    <n v="1847.0257890625003"/>
    <n v="1619.336890625"/>
  </r>
  <r>
    <x v="2"/>
    <x v="10"/>
    <x v="70"/>
    <n v="455"/>
    <n v="1"/>
    <n v="1"/>
    <n v="35.567100000000003"/>
    <n v="2"/>
    <n v="4.6936999999999998"/>
    <n v="44.260799999999996"/>
    <n v="0"/>
    <n v="44.260799999999996"/>
    <n v="1"/>
    <n v="35.064999999999998"/>
    <n v="79.325799999999987"/>
    <n v="12.111661533629158"/>
    <n v="-44430.665000000001"/>
    <n v="607666.21499999997"/>
    <n v="137185.20000000001"/>
    <n v="60126.455999999998"/>
    <n v="0"/>
    <n v="744851.41500000004"/>
    <n v="700420.75"/>
    <n v="1504.8900197802197"/>
    <n v="1407.2402065934066"/>
    <n v="1335.5301428571429"/>
  </r>
  <r>
    <x v="0"/>
    <x v="10"/>
    <x v="71"/>
    <n v="638"/>
    <n v="1"/>
    <n v="1"/>
    <n v="47.2376"/>
    <n v="2"/>
    <n v="3.99"/>
    <n v="55.227600000000002"/>
    <n v="0"/>
    <n v="55.227600000000002"/>
    <n v="1"/>
    <n v="35.697499999999998"/>
    <n v="90.9251"/>
    <n v="12.957577136172356"/>
    <n v="-67373.455000000002"/>
    <n v="691312.07499999995"/>
    <n v="220537.01"/>
    <n v="86366.918999999994"/>
    <n v="0"/>
    <n v="911849.08499999996"/>
    <n v="844475.63"/>
    <n v="1293.8591943573667"/>
    <n v="1188.2581677115988"/>
    <n v="1083.5612460815046"/>
  </r>
  <r>
    <x v="6"/>
    <x v="11"/>
    <x v="72"/>
    <n v="94"/>
    <n v="1"/>
    <n v="1"/>
    <n v="10.6075"/>
    <n v="0"/>
    <n v="1"/>
    <n v="13.6075"/>
    <n v="0"/>
    <n v="13.6075"/>
    <n v="1"/>
    <n v="8.3000000000000007"/>
    <n v="21.907499999999999"/>
    <n v="8.8616544897478207"/>
    <n v="-1205.4090000000001"/>
    <n v="174547.228"/>
    <n v="126182.549"/>
    <n v="67296.813999999998"/>
    <n v="31342.050999999999"/>
    <n v="300729.777"/>
    <n v="299524.36800000002"/>
    <n v="2149.9033191489361"/>
    <n v="2137.0798191489366"/>
    <n v="1856.8854042553191"/>
  </r>
  <r>
    <x v="1"/>
    <x v="12"/>
    <x v="73"/>
    <n v="186"/>
    <n v="1"/>
    <n v="1"/>
    <n v="23.825300000000002"/>
    <n v="2"/>
    <n v="1.9990000000000001"/>
    <n v="26.424299999999999"/>
    <n v="3.4"/>
    <n v="29.824299999999997"/>
    <n v="0.8859990008147719"/>
    <n v="21.500000000000004"/>
    <n v="51.324300000000001"/>
    <n v="7.2022396642052557"/>
    <n v="-8501.5560000000005"/>
    <n v="363047.33600000001"/>
    <n v="170711.61799999999"/>
    <n v="49361.063999999998"/>
    <n v="77517.879000000001"/>
    <n v="533758.95400000003"/>
    <n v="525257.39800000004"/>
    <n v="2187.5269408602153"/>
    <n v="2141.819650537635"/>
    <n v="1951.8673978494623"/>
  </r>
  <r>
    <x v="4"/>
    <x v="12"/>
    <x v="74"/>
    <n v="297"/>
    <n v="1"/>
    <n v="1.1000000000000001"/>
    <n v="28.228000000000002"/>
    <n v="2.88"/>
    <n v="1"/>
    <n v="27.209"/>
    <n v="6.9989999999999997"/>
    <n v="34.207999999999998"/>
    <n v="0.79539873713751175"/>
    <n v="16.981200000000005"/>
    <n v="51.1892"/>
    <n v="9.5473833097595477"/>
    <n v="-1042.8119999999999"/>
    <n v="413662.87699999998"/>
    <n v="143531.962"/>
    <n v="65918.7"/>
    <n v="33503.957999999999"/>
    <n v="557194.83900000004"/>
    <n v="556152.027"/>
    <n v="1541.3204747474749"/>
    <n v="1537.8093232323233"/>
    <n v="1392.8042996632996"/>
  </r>
  <r>
    <x v="6"/>
    <x v="13"/>
    <x v="75"/>
    <n v="97"/>
    <n v="1"/>
    <n v="1"/>
    <n v="11.0952"/>
    <n v="0"/>
    <n v="0"/>
    <n v="13.0952"/>
    <n v="0"/>
    <n v="13.0952"/>
    <n v="1"/>
    <n v="6.0303999999999993"/>
    <n v="19.125599999999999"/>
    <n v="8.7425192876198707"/>
    <n v="-9184"/>
    <n v="151766"/>
    <n v="60144"/>
    <n v="37459"/>
    <n v="4741"/>
    <n v="211910"/>
    <n v="202726"/>
    <n v="1749.5876288659795"/>
    <n v="1654.9072164948454"/>
    <n v="1564.5979381443299"/>
  </r>
  <r>
    <x v="1"/>
    <x v="14"/>
    <x v="76"/>
    <n v="155"/>
    <n v="1"/>
    <n v="0"/>
    <n v="18.52"/>
    <n v="2.02"/>
    <n v="0"/>
    <n v="18.54"/>
    <n v="3"/>
    <n v="21.54"/>
    <n v="0.8607242339832869"/>
    <n v="16.21"/>
    <n v="37.75"/>
    <n v="7.5462512171372937"/>
    <n v="-32541.333999999999"/>
    <n v="260873.66800000001"/>
    <n v="57120.894999999997"/>
    <n v="21522"/>
    <n v="0"/>
    <n v="317994.56300000002"/>
    <n v="285453.22899999999"/>
    <n v="1912.726212903226"/>
    <n v="1702.7821225806451"/>
    <n v="1683.0559225806453"/>
  </r>
  <r>
    <x v="7"/>
    <x v="15"/>
    <x v="77"/>
    <n v="14"/>
    <n v="0.75"/>
    <n v="0.75"/>
    <n v="2.9249999999999998"/>
    <n v="0"/>
    <n v="0"/>
    <n v="2.4750000000000001"/>
    <n v="1.2"/>
    <n v="3.6749999999999998"/>
    <n v="0.67346938775510212"/>
    <n v="3.3"/>
    <n v="6.9749999999999996"/>
    <n v="4.7863247863247862"/>
    <n v="-16794"/>
    <n v="52517"/>
    <n v="25131"/>
    <m/>
    <m/>
    <n v="77648"/>
    <n v="60854"/>
    <n v="5546.2857142857147"/>
    <n v="4346.7142857142853"/>
    <n v="3751.2142857142858"/>
  </r>
  <r>
    <x v="4"/>
    <x v="16"/>
    <x v="78"/>
    <n v="231"/>
    <n v="1"/>
    <n v="1"/>
    <n v="28.662800000000001"/>
    <n v="5.35"/>
    <n v="0"/>
    <n v="31.832800000000002"/>
    <n v="4.18"/>
    <n v="36.012799999999999"/>
    <n v="0.88393015816598552"/>
    <n v="23.329999999999995"/>
    <n v="59.342799999999997"/>
    <n v="6.7915608241603165"/>
    <n v="-19011.364000000001"/>
    <n v="459501.31"/>
    <n v="130433.55899999999"/>
    <n v="43229.351999999999"/>
    <n v="30888.356"/>
    <n v="589934.86899999995"/>
    <n v="570923.505"/>
    <n v="2232.974722943723"/>
    <n v="2150.6744458874459"/>
    <n v="1989.1831601731601"/>
  </r>
  <r>
    <x v="6"/>
    <x v="17"/>
    <x v="79"/>
    <n v="90"/>
    <n v="0.8"/>
    <n v="1"/>
    <n v="10.0457"/>
    <n v="0"/>
    <n v="1"/>
    <n v="11.035699999999999"/>
    <n v="1.81"/>
    <n v="12.845699999999999"/>
    <n v="0.85909681839058982"/>
    <n v="7.0750000000000002"/>
    <n v="19.9207"/>
    <n v="8.9590571090118161"/>
    <n v="-10132.751"/>
    <n v="157909.861"/>
    <n v="92493.137000000002"/>
    <n v="24227.232"/>
    <n v="43023.031000000003"/>
    <n v="250402.99799999999"/>
    <n v="240270.247"/>
    <n v="2035.0303888888886"/>
    <n v="1922.4442666666666"/>
    <n v="1754.5540111111111"/>
  </r>
  <r>
    <x v="1"/>
    <x v="18"/>
    <x v="80"/>
    <n v="141"/>
    <n v="1"/>
    <n v="0"/>
    <n v="14.58"/>
    <n v="0"/>
    <n v="0"/>
    <n v="13.81"/>
    <n v="2.77"/>
    <n v="16.580000000000002"/>
    <n v="0.83293124246079608"/>
    <n v="11.45"/>
    <n v="28.03"/>
    <n v="9.6707818930041149"/>
    <n v="-16303.59"/>
    <n v="213156.75899999999"/>
    <n v="79000.952999999994"/>
    <n v="25856.135999999999"/>
    <n v="0"/>
    <n v="292157.712"/>
    <n v="275854.12199999997"/>
    <n v="1888.6636595744681"/>
    <n v="1773.0353617021274"/>
    <n v="1511.7500638297872"/>
  </r>
  <r>
    <x v="7"/>
    <x v="19"/>
    <x v="81"/>
    <n v="18"/>
    <n v="1"/>
    <n v="0"/>
    <n v="2.54"/>
    <n v="0"/>
    <n v="0"/>
    <n v="3"/>
    <n v="0.54"/>
    <n v="3.54"/>
    <n v="0.84745762711864403"/>
    <n v="1"/>
    <n v="4.54"/>
    <n v="7.0866141732283463"/>
    <n v="-142.99"/>
    <n v="37595.985000000001"/>
    <n v="20485.57"/>
    <n v="10444.812"/>
    <n v="1188"/>
    <n v="58081.555"/>
    <n v="57938.565000000002"/>
    <n v="2580.4857222222222"/>
    <n v="2572.5418333333337"/>
    <n v="2088.6658333333335"/>
  </r>
  <r>
    <x v="3"/>
    <x v="19"/>
    <x v="82"/>
    <n v="368"/>
    <n v="1"/>
    <n v="1"/>
    <n v="31.903700000000001"/>
    <n v="2"/>
    <n v="3.6938"/>
    <n v="35.292400000000001"/>
    <n v="4.3050999999999995"/>
    <n v="39.597499999999997"/>
    <n v="0.89127848980364932"/>
    <n v="22.291000000000004"/>
    <n v="61.888500000000001"/>
    <n v="10.854272542524857"/>
    <n v="-34184.07"/>
    <n v="495000.45299999998"/>
    <n v="238822.74799999999"/>
    <n v="140816.299"/>
    <n v="17450.567999999999"/>
    <n v="733823.201"/>
    <n v="699639.13100000005"/>
    <n v="1564.0117771739131"/>
    <n v="1471.1202826086958"/>
    <n v="1345.1099266304348"/>
  </r>
  <r>
    <x v="8"/>
    <x v="19"/>
    <x v="83"/>
    <n v="41"/>
    <n v="1"/>
    <n v="0"/>
    <n v="5.53"/>
    <n v="0"/>
    <n v="0"/>
    <n v="4"/>
    <n v="2.5299999999999998"/>
    <n v="6.5299999999999994"/>
    <n v="0.61255742725880558"/>
    <n v="1.5"/>
    <n v="8.0299999999999994"/>
    <n v="7.4141048824593128"/>
    <n v="-524.65700000000004"/>
    <n v="64184.114000000001"/>
    <n v="28675.063999999998"/>
    <n v="16230.696"/>
    <n v="1559.52"/>
    <n v="92859.178"/>
    <n v="92334.520999999993"/>
    <n v="1830.9502926829268"/>
    <n v="1818.1537804878046"/>
    <n v="1565.4661951219512"/>
  </r>
  <r>
    <x v="8"/>
    <x v="19"/>
    <x v="84"/>
    <n v="31"/>
    <n v="1"/>
    <n v="0"/>
    <n v="3.4833999999999996"/>
    <n v="0"/>
    <n v="0.91099999999999992"/>
    <n v="4.4664999999999999"/>
    <n v="0.92790000000000006"/>
    <n v="5.3944000000000001"/>
    <n v="0.82798828414652226"/>
    <n v="1.8000000000000012"/>
    <n v="7.1944000000000017"/>
    <n v="8.8993512085893105"/>
    <n v="-385.99400000000003"/>
    <n v="64468.067000000003"/>
    <n v="27287.605"/>
    <n v="16247.46"/>
    <n v="0"/>
    <n v="91755.672000000006"/>
    <n v="91369.678"/>
    <n v="2435.7487741935483"/>
    <n v="2423.2973548387095"/>
    <n v="2079.6150645161292"/>
  </r>
  <r>
    <x v="8"/>
    <x v="20"/>
    <x v="85"/>
    <n v="42"/>
    <n v="0.75"/>
    <n v="0"/>
    <n v="5.6"/>
    <n v="0"/>
    <n v="0.8"/>
    <n v="4.4800000000000004"/>
    <n v="2.67"/>
    <n v="7.15"/>
    <n v="0.62657342657342663"/>
    <n v="4.2"/>
    <n v="11.350000000000001"/>
    <n v="7.5000000000000009"/>
    <n v="-42569.038"/>
    <n v="111328.24440000001"/>
    <n v="80752.316999999995"/>
    <n v="23101.116000000002"/>
    <n v="11842.064"/>
    <n v="192080.56140000001"/>
    <n v="149511.52340000001"/>
    <n v="3741.3662238095239"/>
    <n v="2727.8177000000005"/>
    <n v="2650.6724857142858"/>
  </r>
  <r>
    <x v="8"/>
    <x v="21"/>
    <x v="86"/>
    <n v="40"/>
    <n v="0.8"/>
    <n v="0"/>
    <n v="6.5"/>
    <n v="0"/>
    <n v="0"/>
    <n v="5.3"/>
    <n v="2"/>
    <n v="7.3"/>
    <n v="0.72602739726027399"/>
    <n v="2.4500000000000002"/>
    <n v="9.75"/>
    <n v="6.1538461538461542"/>
    <n v="-735.55600000000004"/>
    <n v="24150.273000000001"/>
    <n v="90100.101999999999"/>
    <n v="18113.161"/>
    <n v="0"/>
    <n v="114250.375"/>
    <n v="113514.819"/>
    <n v="2403.4303500000001"/>
    <n v="2385.0414499999997"/>
    <n v="603.75682500000005"/>
  </r>
  <r>
    <x v="8"/>
    <x v="22"/>
    <x v="87"/>
    <n v="35"/>
    <n v="1"/>
    <n v="0"/>
    <n v="5.48"/>
    <n v="0"/>
    <n v="0"/>
    <n v="3"/>
    <n v="3.48"/>
    <n v="6.48"/>
    <n v="0.46296296296296291"/>
    <n v="2.2799999999999998"/>
    <n v="8.76"/>
    <n v="6.3868613138686126"/>
    <n v="0"/>
    <n v="72543.656000000003"/>
    <n v="17428.315999999999"/>
    <n v="6561.0720000000001"/>
    <n v="2275.5259999999998"/>
    <n v="89971.971999999994"/>
    <n v="89971.971999999994"/>
    <n v="2318.1535428571428"/>
    <n v="2318.1535428571428"/>
    <n v="2072.6758857142859"/>
  </r>
  <r>
    <x v="6"/>
    <x v="22"/>
    <x v="88"/>
    <n v="95"/>
    <n v="1"/>
    <n v="0"/>
    <n v="11.5197"/>
    <n v="0"/>
    <n v="1.8181"/>
    <n v="8.8013999999999992"/>
    <n v="5.5363999999999995"/>
    <n v="14.337799999999998"/>
    <n v="0.61385986692519079"/>
    <n v="8.0000000000000036"/>
    <n v="22.337800000000001"/>
    <n v="8.2467425366980045"/>
    <n v="-2995.9609999999998"/>
    <n v="163342.23700000002"/>
    <n v="54151.19"/>
    <n v="33558.317999999999"/>
    <n v="290.58"/>
    <n v="217493.42700000003"/>
    <n v="214497.46600000001"/>
    <n v="1933.1003052631584"/>
    <n v="1901.5638736842109"/>
    <n v="1719.391968421053"/>
  </r>
  <r>
    <x v="8"/>
    <x v="23"/>
    <x v="89"/>
    <n v="24"/>
    <n v="0.75"/>
    <n v="0"/>
    <n v="5"/>
    <n v="0"/>
    <n v="0"/>
    <n v="2.75"/>
    <n v="3"/>
    <n v="5.75"/>
    <n v="0.47826086956521741"/>
    <n v="1"/>
    <n v="6.75"/>
    <n v="4.8"/>
    <n v="-1378.8019999999999"/>
    <n v="52312.743000000002"/>
    <n v="24008.555"/>
    <n v="4804"/>
    <n v="6721.8010000000004"/>
    <n v="76321.297999999995"/>
    <n v="74942.495999999999"/>
    <n v="2699.812375"/>
    <n v="2642.3622916666668"/>
    <n v="2179.6976250000002"/>
  </r>
  <r>
    <x v="7"/>
    <x v="24"/>
    <x v="90"/>
    <n v="8"/>
    <n v="1"/>
    <n v="1"/>
    <n v="1.9531000000000001"/>
    <n v="0"/>
    <n v="0"/>
    <n v="1.9476"/>
    <n v="1.0055000000000001"/>
    <n v="2.9531000000000001"/>
    <n v="0.65951034506112216"/>
    <n v="0.7"/>
    <n v="3.6531000000000002"/>
    <n v="4.0960524294710972"/>
    <n v="-3598"/>
    <n v="29369"/>
    <n v="12091"/>
    <m/>
    <m/>
    <n v="41460"/>
    <n v="37862"/>
    <n v="5182.5"/>
    <n v="4732.75"/>
    <n v="3671.125"/>
  </r>
  <r>
    <x v="8"/>
    <x v="25"/>
    <x v="91"/>
    <n v="44"/>
    <n v="1"/>
    <n v="0"/>
    <n v="6.6"/>
    <n v="0"/>
    <n v="0"/>
    <n v="5.7"/>
    <n v="1.9"/>
    <n v="7.6"/>
    <n v="0.75000000000000011"/>
    <n v="8.9"/>
    <n v="16.5"/>
    <n v="6.666666666666667"/>
    <n v="-12825.407999999999"/>
    <n v="133985.323"/>
    <n v="33974.389000000003"/>
    <n v="10641.044"/>
    <n v="0"/>
    <n v="167959.712"/>
    <n v="155134.304"/>
    <n v="3575.4242727272726"/>
    <n v="3283.9377272727274"/>
    <n v="3045.1209772727275"/>
  </r>
  <r>
    <x v="3"/>
    <x v="26"/>
    <x v="92"/>
    <n v="347"/>
    <n v="1"/>
    <n v="1"/>
    <n v="33.311199999999999"/>
    <n v="3.5"/>
    <n v="0"/>
    <n v="38.811199999999999"/>
    <n v="0"/>
    <n v="38.811199999999999"/>
    <n v="1"/>
    <n v="21.01"/>
    <n v="59.821200000000005"/>
    <n v="9.4264788977267795"/>
    <n v="-55882.108"/>
    <n v="487079.58899999998"/>
    <n v="248357.598"/>
    <n v="116125.20699999999"/>
    <n v="32622.593000000001"/>
    <n v="735437.18700000003"/>
    <n v="679555.07900000003"/>
    <n v="1690.7475129683"/>
    <n v="1529.7039740634009"/>
    <n v="1403.6875763688761"/>
  </r>
  <r>
    <x v="6"/>
    <x v="26"/>
    <x v="93"/>
    <n v="65"/>
    <n v="1"/>
    <n v="0"/>
    <n v="10.36"/>
    <n v="1"/>
    <n v="0"/>
    <n v="12.35"/>
    <n v="1.01"/>
    <n v="13.36"/>
    <n v="0.92440119760479045"/>
    <n v="7.6"/>
    <n v="20.96"/>
    <n v="5.721830985915493"/>
    <n v="-15576.907999999999"/>
    <n v="156424.21599999999"/>
    <n v="92261.614000000001"/>
    <n v="29380.699000000001"/>
    <n v="34998.703999999998"/>
    <n v="248685.83"/>
    <n v="233108.92199999999"/>
    <n v="2835.4834923076924"/>
    <n v="2595.8387538461538"/>
    <n v="2406.5263999999997"/>
  </r>
  <r>
    <x v="1"/>
    <x v="26"/>
    <x v="94"/>
    <n v="104"/>
    <n v="1"/>
    <n v="1"/>
    <n v="12.513800000000002"/>
    <n v="0.49"/>
    <n v="0"/>
    <n v="14.6538"/>
    <n v="0.35"/>
    <n v="15.0038"/>
    <n v="0.97667257628067561"/>
    <n v="12.8325"/>
    <n v="27.836300000000001"/>
    <n v="7.9976622218120843"/>
    <n v="-83336.125"/>
    <n v="220016.37700000001"/>
    <n v="116755.36599999999"/>
    <n v="42570.06"/>
    <n v="40005.008999999998"/>
    <n v="336771.74300000002"/>
    <n v="253435.61799999999"/>
    <n v="2444.1987884615387"/>
    <n v="1642.8898942307692"/>
    <n v="2115.5420865384617"/>
  </r>
  <r>
    <x v="1"/>
    <x v="27"/>
    <x v="95"/>
    <n v="151"/>
    <n v="1"/>
    <n v="1"/>
    <n v="15.5054"/>
    <n v="0"/>
    <n v="1"/>
    <n v="17.205400000000001"/>
    <n v="1.3"/>
    <n v="18.505400000000002"/>
    <n v="0.9297502350665211"/>
    <n v="15.895"/>
    <n v="34.400400000000005"/>
    <n v="9.7385427012524666"/>
    <n v="-37525.694000000003"/>
    <n v="253609.15299999999"/>
    <n v="168843.859"/>
    <n v="31801.58"/>
    <n v="53774.334000000003"/>
    <n v="422453.01199999999"/>
    <n v="384927.31800000003"/>
    <n v="2230.9741589403975"/>
    <n v="1982.4596291390731"/>
    <n v="1679.5308145695365"/>
  </r>
  <r>
    <x v="1"/>
    <x v="28"/>
    <x v="96"/>
    <n v="136"/>
    <n v="1"/>
    <n v="1"/>
    <n v="13.66"/>
    <n v="0"/>
    <n v="1"/>
    <n v="13.89"/>
    <n v="2.77"/>
    <n v="16.66"/>
    <n v="0.83373349339735892"/>
    <n v="7.3"/>
    <n v="23.96"/>
    <n v="9.9560761346998543"/>
    <n v="-15071.227000000001"/>
    <n v="189657.43799999999"/>
    <n v="85828.120999999999"/>
    <n v="42986.8"/>
    <n v="6790.6819999999998"/>
    <n v="275485.55900000001"/>
    <n v="260414.33199999999"/>
    <n v="1659.618213235294"/>
    <n v="1548.8003676470587"/>
    <n v="1394.5399852941175"/>
  </r>
  <r>
    <x v="6"/>
    <x v="29"/>
    <x v="97"/>
    <n v="78"/>
    <n v="1"/>
    <n v="1"/>
    <n v="10.65"/>
    <n v="0"/>
    <n v="1"/>
    <n v="11.8"/>
    <n v="1.85"/>
    <n v="13.65"/>
    <n v="0.86446886446886451"/>
    <n v="5.45"/>
    <n v="19.100000000000001"/>
    <n v="7.323943661971831"/>
    <n v="-31714.95"/>
    <n v="149886.92499999999"/>
    <n v="33276.663"/>
    <n v="10932"/>
    <n v="11.250999999999999"/>
    <n v="183163.58799999999"/>
    <n v="151448.63800000001"/>
    <n v="2207.9530384615387"/>
    <n v="1801.3511153846157"/>
    <n v="1921.6272435897433"/>
  </r>
  <r>
    <x v="8"/>
    <x v="30"/>
    <x v="98"/>
    <n v="37"/>
    <n v="0.8"/>
    <n v="0"/>
    <n v="5.0476000000000001"/>
    <n v="0"/>
    <n v="1.0476000000000001"/>
    <n v="4.8952"/>
    <n v="2"/>
    <n v="6.8952"/>
    <n v="0.70994314885717602"/>
    <n v="5.6"/>
    <n v="12.495200000000001"/>
    <n v="7.3302163404390202"/>
    <n v="0"/>
    <n v="0"/>
    <n v="0"/>
    <n v="0"/>
    <n v="0"/>
    <n v="0"/>
    <n v="0"/>
    <n v="0"/>
    <n v="0"/>
    <n v="0"/>
  </r>
  <r>
    <x v="5"/>
    <x v="31"/>
    <x v="99"/>
    <n v="500"/>
    <n v="1"/>
    <n v="1"/>
    <n v="36.904499999999999"/>
    <n v="1"/>
    <n v="5.5075000000000003"/>
    <n v="43.611999999999995"/>
    <n v="1.8"/>
    <n v="45.411999999999992"/>
    <n v="0.96036289967409505"/>
    <n v="23.776500000000006"/>
    <n v="69.188500000000005"/>
    <n v="13.191045918030841"/>
    <n v="-46663.425999999999"/>
    <n v="531238.22499999998"/>
    <n v="229089.93299999999"/>
    <n v="145863.149"/>
    <n v="0"/>
    <n v="760328.15800000005"/>
    <n v="713664.73199999996"/>
    <n v="1228.9300180000002"/>
    <n v="1135.6031659999999"/>
    <n v="1062.4764499999999"/>
  </r>
  <r>
    <x v="3"/>
    <x v="31"/>
    <x v="100"/>
    <n v="394"/>
    <n v="1"/>
    <n v="1"/>
    <n v="30.0319"/>
    <n v="1"/>
    <n v="3.7451999999999996"/>
    <n v="36.777099999999997"/>
    <n v="0"/>
    <n v="36.777099999999997"/>
    <n v="1"/>
    <n v="27.065199999999994"/>
    <n v="63.842299999999994"/>
    <n v="12.696612195837186"/>
    <n v="-52265.421000000002"/>
    <n v="445197.22899999999"/>
    <n v="208771.014"/>
    <n v="135043.85399999999"/>
    <n v="0"/>
    <n v="653968.24300000002"/>
    <n v="601702.82200000004"/>
    <n v="1317.0669771573605"/>
    <n v="1184.4136243654823"/>
    <n v="1129.9422055837563"/>
  </r>
  <r>
    <x v="3"/>
    <x v="31"/>
    <x v="101"/>
    <n v="325"/>
    <n v="1"/>
    <n v="1"/>
    <n v="26.7819"/>
    <n v="1"/>
    <n v="0"/>
    <n v="27.651900000000001"/>
    <n v="2.13"/>
    <n v="29.7819"/>
    <n v="0.92848004996323275"/>
    <n v="19.2927"/>
    <n v="49.074600000000004"/>
    <n v="11.69826397762572"/>
    <n v="-38986.006000000001"/>
    <n v="378129.277"/>
    <n v="146070.80499999999"/>
    <n v="90822.872000000003"/>
    <n v="0"/>
    <n v="524200.08199999999"/>
    <n v="485214.076"/>
    <n v="1333.4683384615385"/>
    <n v="1213.511396923077"/>
    <n v="1163.4746984615385"/>
  </r>
  <r>
    <x v="7"/>
    <x v="31"/>
    <x v="102"/>
    <n v="3"/>
    <n v="1"/>
    <n v="0"/>
    <n v="1"/>
    <n v="0"/>
    <n v="0"/>
    <n v="2"/>
    <n v="0"/>
    <n v="2"/>
    <n v="1"/>
    <n v="0.15"/>
    <n v="2.15"/>
    <n v="3"/>
    <n v="-30.146999999999998"/>
    <n v="21826.559000000001"/>
    <n v="12497.07"/>
    <n v="8540.98"/>
    <n v="0"/>
    <n v="34323.629000000001"/>
    <n v="34293.482000000004"/>
    <n v="8594.2163333333338"/>
    <n v="8584.1673333333347"/>
    <n v="7275.519666666667"/>
  </r>
  <r>
    <x v="7"/>
    <x v="31"/>
    <x v="103"/>
    <n v="13"/>
    <n v="1"/>
    <n v="1"/>
    <n v="2"/>
    <n v="0"/>
    <n v="0"/>
    <n v="2"/>
    <n v="1"/>
    <n v="3"/>
    <n v="0.66666666666666663"/>
    <n v="1.1399999999999999"/>
    <n v="4.1399999999999997"/>
    <n v="6.5"/>
    <n v="-2573.1990000000001"/>
    <n v="32777.739000000001"/>
    <n v="13902.761"/>
    <n v="7994.59"/>
    <n v="0"/>
    <n v="46680.5"/>
    <n v="44107.300999999999"/>
    <n v="2975.8392307692311"/>
    <n v="2777.900846153846"/>
    <n v="2521.3645384615384"/>
  </r>
  <r>
    <x v="2"/>
    <x v="31"/>
    <x v="104"/>
    <n v="491"/>
    <n v="1"/>
    <n v="1"/>
    <n v="33.852499999999999"/>
    <n v="1"/>
    <n v="3"/>
    <n v="39.006500000000003"/>
    <n v="0.84599999999999997"/>
    <n v="39.852499999999999"/>
    <n v="0.97877172072015561"/>
    <n v="22.084799999999991"/>
    <n v="61.937299999999993"/>
    <n v="14.08794204146044"/>
    <n v="-53073.182000000001"/>
    <n v="486859.57699999999"/>
    <n v="175292.139"/>
    <n v="87304.794999999998"/>
    <n v="0"/>
    <n v="662151.71600000001"/>
    <n v="609078.53399999999"/>
    <n v="1170.7676598778003"/>
    <n v="1062.6756395112016"/>
    <n v="991.56736659877799"/>
  </r>
  <r>
    <x v="3"/>
    <x v="31"/>
    <x v="105"/>
    <n v="397"/>
    <n v="1"/>
    <n v="1"/>
    <n v="30.366"/>
    <n v="1"/>
    <n v="1"/>
    <n v="34.366"/>
    <n v="0"/>
    <n v="34.366"/>
    <n v="1"/>
    <n v="13.104100000000003"/>
    <n v="47.470100000000002"/>
    <n v="12.65701715233055"/>
    <n v="-49275.442999999999"/>
    <n v="438660.93900000001"/>
    <n v="251366.88699999999"/>
    <n v="187082.31099999999"/>
    <n v="0"/>
    <n v="690027.826"/>
    <n v="640752.38300000003"/>
    <n v="1266.8652770780857"/>
    <n v="1142.7457732997482"/>
    <n v="1104.9393929471032"/>
  </r>
  <r>
    <x v="1"/>
    <x v="31"/>
    <x v="106"/>
    <n v="191"/>
    <n v="1"/>
    <n v="0"/>
    <n v="14.05"/>
    <n v="2"/>
    <n v="2.73"/>
    <n v="19.48"/>
    <n v="0.3"/>
    <n v="19.78"/>
    <n v="0.98483316481294236"/>
    <n v="17.13"/>
    <n v="36.909999999999997"/>
    <n v="11.900311526479751"/>
    <n v="-25273.850999999999"/>
    <n v="294469.19699999999"/>
    <n v="107244.80899999999"/>
    <n v="69851.683999999994"/>
    <n v="0"/>
    <n v="401714.00599999999"/>
    <n v="376440.15500000003"/>
    <n v="1737.4990680628271"/>
    <n v="1605.1752408376965"/>
    <n v="1541.7235445026176"/>
  </r>
  <r>
    <x v="3"/>
    <x v="31"/>
    <x v="107"/>
    <n v="372"/>
    <n v="1"/>
    <n v="1"/>
    <n v="33.314399999999999"/>
    <n v="1.5"/>
    <n v="6.0423"/>
    <n v="41.356700000000004"/>
    <n v="1.5"/>
    <n v="42.856700000000004"/>
    <n v="0.96499963832959612"/>
    <n v="27.591800000000003"/>
    <n v="70.44850000000001"/>
    <n v="10.68523369640149"/>
    <n v="-40757.985999999997"/>
    <n v="446797.43799999997"/>
    <n v="186050.024"/>
    <n v="117637.897"/>
    <n v="0"/>
    <n v="632847.46199999994"/>
    <n v="592089.47599999991"/>
    <n v="1384.9719489247311"/>
    <n v="1275.4074704301072"/>
    <n v="1201.0683817204301"/>
  </r>
  <r>
    <x v="4"/>
    <x v="32"/>
    <x v="108"/>
    <n v="274"/>
    <n v="1"/>
    <n v="0"/>
    <n v="34.282600000000002"/>
    <n v="2.72"/>
    <n v="1"/>
    <n v="35.122800000000005"/>
    <n v="3.8798000000000004"/>
    <n v="39.002600000000008"/>
    <n v="0.90052458041258787"/>
    <n v="15.020000000000005"/>
    <n v="54.022600000000011"/>
    <n v="7.4048850621307691"/>
    <n v="-9979.34"/>
    <n v="414586.92300000001"/>
    <n v="97565.956999999995"/>
    <n v="45314.387999999999"/>
    <n v="5408.88"/>
    <n v="512152.88"/>
    <n v="502173.54"/>
    <n v="1684.0496788321168"/>
    <n v="1647.6287299270073"/>
    <n v="1513.0909598540147"/>
  </r>
  <r>
    <x v="7"/>
    <x v="32"/>
    <x v="109"/>
    <n v="11"/>
    <n v="0.85"/>
    <n v="0"/>
    <n v="2.06"/>
    <n v="0"/>
    <n v="0"/>
    <n v="1.31"/>
    <n v="1.6"/>
    <n v="2.91"/>
    <n v="0.45017182130584193"/>
    <n v="1.17"/>
    <n v="4.08"/>
    <n v="5.3398058252427187"/>
    <n v="-2800.66"/>
    <n v="48305.832999999999"/>
    <n v="11283.471"/>
    <n v="4195.0439999999999"/>
    <n v="240.24"/>
    <n v="59589.303999999996"/>
    <n v="56788.644"/>
    <n v="5014.0018181818177"/>
    <n v="4759.3963636363633"/>
    <n v="4391.4393636363639"/>
  </r>
  <r>
    <x v="8"/>
    <x v="32"/>
    <x v="110"/>
    <n v="24"/>
    <n v="0.8"/>
    <n v="0.9"/>
    <n v="4.9000000000000004"/>
    <n v="0"/>
    <n v="0"/>
    <n v="3.2"/>
    <n v="3.4"/>
    <n v="6.6"/>
    <n v="0.48484848484848492"/>
    <n v="4"/>
    <n v="10.6"/>
    <n v="4.8979591836734686"/>
    <n v="-10397.264999999999"/>
    <n v="115995.995"/>
    <n v="40920.648999999998"/>
    <n v="13724.736000000001"/>
    <n v="14495.884"/>
    <n v="156916.644"/>
    <n v="146519.37899999999"/>
    <n v="5362.3343333333332"/>
    <n v="4929.1149583333327"/>
    <n v="4833.1664583333331"/>
  </r>
  <r>
    <x v="4"/>
    <x v="33"/>
    <x v="111"/>
    <n v="204"/>
    <n v="1"/>
    <n v="0"/>
    <n v="22.28"/>
    <n v="0"/>
    <n v="1"/>
    <n v="21.28"/>
    <n v="3"/>
    <n v="24.28"/>
    <n v="0.87644151565074135"/>
    <n v="19.614999999999998"/>
    <n v="43.894999999999996"/>
    <n v="9.1561938958707358"/>
    <n v="-21663.114000000001"/>
    <n v="332852.18"/>
    <n v="179998.53"/>
    <n v="104642.004"/>
    <n v="11307.19"/>
    <n v="512850.71"/>
    <n v="491187.59600000002"/>
    <n v="1945.5956666666666"/>
    <n v="1839.4039313725491"/>
    <n v="1631.6283333333333"/>
  </r>
  <r>
    <x v="8"/>
    <x v="34"/>
    <x v="112"/>
    <n v="21"/>
    <n v="0.8"/>
    <n v="0.8"/>
    <n v="2.2237999999999998"/>
    <n v="0"/>
    <n v="0"/>
    <n v="1"/>
    <n v="2.0238"/>
    <n v="3.0238"/>
    <n v="0.33070970302268671"/>
    <n v="1.54"/>
    <n v="4.5638000000000005"/>
    <n v="9.4432952603651419"/>
    <n v="-5790.5796"/>
    <n v="39470.770199999999"/>
    <n v="26768.034600000003"/>
    <n v="15584.566799999999"/>
    <n v="5507.4769999999999"/>
    <n v="66238.804799999998"/>
    <n v="60448.225200000001"/>
    <n v="2149.8457619047617"/>
    <n v="1874.1038761904763"/>
    <n v="1879.5604857142857"/>
  </r>
  <r>
    <x v="4"/>
    <x v="34"/>
    <x v="113"/>
    <n v="218"/>
    <n v="0.85"/>
    <n v="0"/>
    <n v="22.42"/>
    <n v="2"/>
    <n v="1.49"/>
    <n v="26.09"/>
    <n v="0.67"/>
    <n v="26.76"/>
    <n v="0.97496263079222711"/>
    <n v="13.94"/>
    <n v="40.700000000000003"/>
    <n v="8.927108927108927"/>
    <n v="-40699.749000000003"/>
    <n v="330664.18"/>
    <n v="158881.592"/>
    <n v="66299.282999999996"/>
    <n v="19707.280999999999"/>
    <n v="489545.772"/>
    <n v="448846.02299999999"/>
    <n v="1851.0972844036696"/>
    <n v="1664.4011880733945"/>
    <n v="1516.8081651376147"/>
  </r>
  <r>
    <x v="1"/>
    <x v="35"/>
    <x v="114"/>
    <n v="144"/>
    <n v="0.8"/>
    <n v="1"/>
    <n v="15.72"/>
    <n v="1"/>
    <n v="2"/>
    <n v="19.89"/>
    <n v="0.63"/>
    <n v="20.52"/>
    <n v="0.9692982456140351"/>
    <n v="8.77"/>
    <n v="29.29"/>
    <n v="8.6124401913875612"/>
    <n v="-23152.45"/>
    <n v="243985.41"/>
    <n v="140101.046"/>
    <n v="36966.980000000003"/>
    <n v="34075.336000000003"/>
    <n v="384086.45600000001"/>
    <n v="360934.00599999999"/>
    <n v="2173.9176388888891"/>
    <n v="2013.1367361111111"/>
    <n v="1694.3431250000001"/>
  </r>
  <r>
    <x v="6"/>
    <x v="36"/>
    <x v="115"/>
    <n v="73"/>
    <n v="1"/>
    <n v="0"/>
    <n v="8.5206"/>
    <n v="0"/>
    <n v="1"/>
    <n v="9.0717999999999996"/>
    <n v="2.4487999999999999"/>
    <n v="11.5206"/>
    <n v="0.78744162630418557"/>
    <n v="6.5999999999999988"/>
    <n v="18.1206"/>
    <n v="8.5674717742881956"/>
    <n v="-34148.860999999997"/>
    <n v="137004.12599999999"/>
    <n v="98950.534"/>
    <n v="37269.455999999998"/>
    <n v="18703.867999999999"/>
    <n v="235954.66"/>
    <n v="201805.799"/>
    <n v="2465.4977534246577"/>
    <n v="1997.7051369863013"/>
    <n v="1876.7688493150683"/>
  </r>
  <r>
    <x v="6"/>
    <x v="37"/>
    <x v="116"/>
    <n v="55"/>
    <n v="0.6"/>
    <n v="0"/>
    <n v="5.8"/>
    <n v="0"/>
    <n v="0"/>
    <n v="6.4"/>
    <n v="0"/>
    <n v="6.4"/>
    <n v="1"/>
    <n v="2.5"/>
    <n v="8.9"/>
    <n v="9.4827586206896548"/>
    <n v="-74.650000000000006"/>
    <n v="97573.572"/>
    <n v="63055.402000000002"/>
    <n v="36841.870000000003"/>
    <n v="4828.3010000000004"/>
    <n v="160628.97399999999"/>
    <n v="160554.32399999999"/>
    <n v="2162.8873272727269"/>
    <n v="2161.5300545454543"/>
    <n v="1774.0649454545455"/>
  </r>
  <r>
    <x v="6"/>
    <x v="38"/>
    <x v="117"/>
    <n v="52"/>
    <n v="1"/>
    <n v="0"/>
    <n v="7.65"/>
    <n v="0"/>
    <n v="0"/>
    <n v="8.65"/>
    <n v="0"/>
    <n v="8.65"/>
    <n v="1"/>
    <n v="2.69"/>
    <n v="11.34"/>
    <n v="6.7973856209150325"/>
    <n v="-3686.0920000000001"/>
    <n v="96299.978000000003"/>
    <n v="43668"/>
    <n v="21912"/>
    <n v="3826.4229999999998"/>
    <n v="139967.978"/>
    <n v="136281.886"/>
    <n v="2196.7222115384616"/>
    <n v="2125.8358269230771"/>
    <n v="1851.9226538461539"/>
  </r>
  <r>
    <x v="8"/>
    <x v="39"/>
    <x v="118"/>
    <n v="35"/>
    <n v="1"/>
    <n v="0"/>
    <n v="5.4"/>
    <n v="0"/>
    <n v="0"/>
    <n v="4.3"/>
    <n v="2.1"/>
    <n v="6.4"/>
    <n v="0.67187499999999989"/>
    <n v="4.0999999999999996"/>
    <n v="10.5"/>
    <n v="6.481481481481481"/>
    <n v="3.2850000000000001"/>
    <n v="77974.384999999995"/>
    <n v="29653.276999999998"/>
    <n v="19636.821"/>
    <n v="0"/>
    <n v="107627.662"/>
    <n v="107630.947"/>
    <n v="2514.0240285714285"/>
    <n v="2514.1178857142859"/>
    <n v="2227.8395714285712"/>
  </r>
  <r>
    <x v="8"/>
    <x v="40"/>
    <x v="119"/>
    <n v="39"/>
    <n v="0.8"/>
    <n v="0"/>
    <n v="6.12"/>
    <n v="1"/>
    <n v="0.5"/>
    <n v="7.42"/>
    <n v="1"/>
    <n v="8.42"/>
    <n v="0.88123515439429934"/>
    <n v="5.98"/>
    <n v="14.4"/>
    <n v="5.47752808988764"/>
    <n v="-10458.142"/>
    <n v="132506.821"/>
    <n v="67961.467999999993"/>
    <n v="20997.501"/>
    <n v="28941.862000000001"/>
    <n v="200468.28899999999"/>
    <n v="190010.147"/>
    <n v="3859.7160512820506"/>
    <n v="3591.5585641025637"/>
    <n v="3397.610794871795"/>
  </r>
  <r>
    <x v="6"/>
    <x v="40"/>
    <x v="120"/>
    <n v="67"/>
    <n v="0.7"/>
    <n v="0"/>
    <n v="6.5"/>
    <n v="2.9"/>
    <n v="1.5"/>
    <n v="10.35"/>
    <n v="1.25"/>
    <n v="11.6"/>
    <n v="0.89224137931034486"/>
    <n v="10.69"/>
    <n v="22.29"/>
    <n v="7.1276595744680851"/>
    <n v="-14149.892"/>
    <n v="180888.32699999999"/>
    <n v="79997.62"/>
    <n v="21964.906999999999"/>
    <n v="28905.63"/>
    <n v="260885.94699999999"/>
    <n v="246736.05499999999"/>
    <n v="3134.5583582089548"/>
    <n v="2923.3659402985072"/>
    <n v="2699.8257761194027"/>
  </r>
  <r>
    <x v="6"/>
    <x v="41"/>
    <x v="121"/>
    <n v="76"/>
    <n v="1"/>
    <n v="0"/>
    <n v="10.5"/>
    <n v="0"/>
    <n v="0"/>
    <n v="7.75"/>
    <n v="3.75"/>
    <n v="11.5"/>
    <n v="0.67391304347826086"/>
    <n v="6.08"/>
    <n v="17.579999999999998"/>
    <n v="7.2380952380952381"/>
    <n v="-36870.319000000003"/>
    <n v="128597.694"/>
    <n v="76248"/>
    <n v="31984.124"/>
    <n v="23161"/>
    <n v="181684.55900000001"/>
    <n v="144814.24"/>
    <n v="1664.9925657894739"/>
    <n v="1179.8567894736841"/>
    <n v="1692.0749210526317"/>
  </r>
  <r>
    <x v="6"/>
    <x v="42"/>
    <x v="122"/>
    <n v="71"/>
    <n v="0.9"/>
    <n v="1"/>
    <n v="8.2200000000000006"/>
    <n v="0"/>
    <n v="1"/>
    <n v="11.12"/>
    <n v="0"/>
    <n v="11.12"/>
    <n v="1"/>
    <n v="3.98"/>
    <n v="15.1"/>
    <n v="8.6374695863746958"/>
    <n v="-13118.638999999999"/>
    <n v="141649.13"/>
    <n v="42063.716999999997"/>
    <n v="16310.544"/>
    <n v="0"/>
    <n v="183712.84700000001"/>
    <n v="170594.20800000001"/>
    <n v="2357.7789154929578"/>
    <n v="2173.0093521126764"/>
    <n v="1995.0581690140846"/>
  </r>
  <r>
    <x v="8"/>
    <x v="43"/>
    <x v="123"/>
    <n v="26"/>
    <n v="1"/>
    <n v="1"/>
    <n v="4.58"/>
    <n v="0"/>
    <n v="0"/>
    <n v="4.5999999999999996"/>
    <n v="2"/>
    <n v="6.6"/>
    <n v="0.69696969696969691"/>
    <n v="3.58"/>
    <n v="10.18"/>
    <n v="5.676855895196506"/>
    <n v="-5387.6689999999999"/>
    <n v="87339.467999999993"/>
    <n v="59890.625999999997"/>
    <n v="27383.651999999998"/>
    <n v="0"/>
    <n v="147230.09400000001"/>
    <n v="141842.42499999999"/>
    <n v="4609.4785384615388"/>
    <n v="4402.2604999999994"/>
    <n v="3359.2103076923077"/>
  </r>
  <r>
    <x v="6"/>
    <x v="43"/>
    <x v="124"/>
    <n v="94"/>
    <n v="1"/>
    <n v="1"/>
    <n v="10.6295"/>
    <n v="0"/>
    <n v="1.0476000000000001"/>
    <n v="10.107100000000001"/>
    <n v="3.57"/>
    <n v="13.677100000000001"/>
    <n v="0.73897975448011644"/>
    <n v="7.24"/>
    <n v="20.917100000000001"/>
    <n v="8.8433134201985037"/>
    <n v="-13083.843000000001"/>
    <n v="156180.40400000001"/>
    <n v="137521.899"/>
    <n v="92551.92"/>
    <n v="0"/>
    <n v="293702.30300000001"/>
    <n v="280618.46000000002"/>
    <n v="2139.8976914893619"/>
    <n v="2000.7078723404259"/>
    <n v="1661.4936595744682"/>
  </r>
  <r>
    <x v="4"/>
    <x v="43"/>
    <x v="125"/>
    <n v="217"/>
    <n v="1"/>
    <n v="1"/>
    <n v="20.546500000000002"/>
    <n v="1"/>
    <n v="0"/>
    <n v="12.396400000000002"/>
    <n v="11.1501"/>
    <n v="23.546500000000002"/>
    <n v="0.52646465504427409"/>
    <n v="10.756300000000003"/>
    <n v="34.302800000000005"/>
    <n v="10.071241268883577"/>
    <n v="-21114.639999999999"/>
    <n v="242830.14"/>
    <n v="150922.91099999999"/>
    <n v="85885.607999999993"/>
    <n v="0"/>
    <n v="393753.05099999998"/>
    <n v="372638.41100000002"/>
    <n v="1418.7439769585253"/>
    <n v="1321.4414884792627"/>
    <n v="1119.0329032258064"/>
  </r>
  <r>
    <x v="1"/>
    <x v="43"/>
    <x v="126"/>
    <n v="150"/>
    <n v="1"/>
    <n v="1"/>
    <n v="15.017899999999999"/>
    <n v="1"/>
    <n v="1.0713999999999999"/>
    <n v="15.7182"/>
    <n v="3.3711000000000002"/>
    <n v="19.089300000000001"/>
    <n v="0.82340368688218002"/>
    <n v="11.501000000000001"/>
    <n v="30.590300000000003"/>
    <n v="9.3645234394021699"/>
    <n v="-12765.661"/>
    <n v="233441.81599999999"/>
    <n v="121023.63"/>
    <n v="77251.271999999997"/>
    <n v="0"/>
    <n v="354465.446"/>
    <n v="341699.78499999997"/>
    <n v="1848.0944933333333"/>
    <n v="1762.9900866666665"/>
    <n v="1556.2787733333332"/>
  </r>
  <r>
    <x v="4"/>
    <x v="43"/>
    <x v="127"/>
    <n v="217"/>
    <n v="1.0549999999999999"/>
    <n v="0.49"/>
    <n v="22.054600000000001"/>
    <n v="1.028"/>
    <n v="0"/>
    <n v="22.532600000000002"/>
    <n v="2.0950000000000002"/>
    <n v="24.627600000000001"/>
    <n v="0.91493283957835925"/>
    <n v="18.285999999999994"/>
    <n v="42.913599999999995"/>
    <n v="9.4010206822455018"/>
    <n v="-37679.089"/>
    <n v="318685.43800000002"/>
    <n v="151495.68900000001"/>
    <n v="75305.351999999999"/>
    <n v="0"/>
    <n v="470181.12699999998"/>
    <n v="432502.038"/>
    <n v="1819.7040322580644"/>
    <n v="1646.0676774193548"/>
    <n v="1468.5964884792627"/>
  </r>
  <r>
    <x v="6"/>
    <x v="44"/>
    <x v="128"/>
    <n v="79"/>
    <n v="1"/>
    <n v="1"/>
    <n v="10.32"/>
    <n v="0"/>
    <n v="1"/>
    <n v="10.6"/>
    <n v="2.72"/>
    <n v="13.32"/>
    <n v="0.79579579579579574"/>
    <n v="8.85"/>
    <n v="22.17"/>
    <n v="7.6550387596899219"/>
    <n v="-7966.2129999999997"/>
    <n v="163658.72200000001"/>
    <n v="58105.930999999997"/>
    <n v="12444.828"/>
    <n v="14019.53"/>
    <n v="221764.65299999999"/>
    <n v="213798.44"/>
    <n v="2472.1556329113923"/>
    <n v="2371.3174936708861"/>
    <n v="2071.6293924050633"/>
  </r>
  <r>
    <x v="7"/>
    <x v="45"/>
    <x v="129"/>
    <n v="5"/>
    <n v="0.56000000000000005"/>
    <n v="0.56000000000000005"/>
    <n v="0.94"/>
    <n v="0"/>
    <n v="0"/>
    <n v="1.29"/>
    <n v="0.21"/>
    <n v="1.5"/>
    <n v="0.86"/>
    <n v="0.9"/>
    <n v="2.4"/>
    <n v="5.3191489361702127"/>
    <n v="-8467"/>
    <n v="21559"/>
    <n v="10118"/>
    <m/>
    <m/>
    <n v="31677"/>
    <n v="23210"/>
    <n v="6335.4"/>
    <n v="4642"/>
    <n v="4311.8"/>
  </r>
  <r>
    <x v="6"/>
    <x v="46"/>
    <x v="130"/>
    <n v="75"/>
    <n v="0.65"/>
    <n v="0"/>
    <n v="9.26"/>
    <n v="0"/>
    <n v="1"/>
    <n v="6.06"/>
    <n v="5.85"/>
    <n v="11.91"/>
    <n v="0.50881612090680095"/>
    <n v="7.2"/>
    <n v="19.11"/>
    <n v="8.0993520518358526"/>
    <n v="-2538.9029999999998"/>
    <n v="123364.639"/>
    <n v="45622.43"/>
    <n v="7737.6239999999998"/>
    <n v="9964.9079999999994"/>
    <n v="168987.06899999999"/>
    <n v="166448.166"/>
    <n v="2017.1271599999998"/>
    <n v="1983.2751199999998"/>
    <n v="1644.8618533333333"/>
  </r>
  <r>
    <x v="8"/>
    <x v="47"/>
    <x v="131"/>
    <n v="41"/>
    <n v="0.7"/>
    <n v="0"/>
    <n v="6.6"/>
    <n v="0"/>
    <n v="0"/>
    <n v="6.4"/>
    <n v="0.9"/>
    <n v="7.3000000000000007"/>
    <n v="0.87671232876712324"/>
    <n v="3.8"/>
    <n v="11.100000000000001"/>
    <n v="6.2121212121212128"/>
    <n v="-3277.7429999999999"/>
    <n v="101316.609"/>
    <n v="56497.991000000002"/>
    <n v="38008.991999999998"/>
    <n v="1048.7329999999999"/>
    <n v="157814.6"/>
    <n v="154536.85699999999"/>
    <n v="2896.5091463414633"/>
    <n v="2816.5641951219509"/>
    <n v="2471.1368048780487"/>
  </r>
  <r>
    <x v="6"/>
    <x v="47"/>
    <x v="132"/>
    <n v="99"/>
    <n v="1"/>
    <n v="1"/>
    <n v="11.12"/>
    <n v="0.8"/>
    <n v="0.7"/>
    <n v="12.43"/>
    <n v="2.19"/>
    <n v="14.62"/>
    <n v="0.85020519835841313"/>
    <n v="7.6"/>
    <n v="22.22"/>
    <n v="8.3053691275167782"/>
    <n v="-1606.53"/>
    <n v="174915.20600000001"/>
    <n v="63541.726000000002"/>
    <n v="49416.449000000001"/>
    <n v="134.84800000000001"/>
    <n v="238456.932"/>
    <n v="236850.402"/>
    <n v="1908.1377272727273"/>
    <n v="1891.9101515151517"/>
    <n v="1766.8202626262628"/>
  </r>
  <r>
    <x v="3"/>
    <x v="47"/>
    <x v="133"/>
    <n v="356"/>
    <n v="1"/>
    <n v="1"/>
    <n v="36.906700000000001"/>
    <n v="2.4990000000000001"/>
    <n v="1.8115000000000001"/>
    <n v="38.103299999999997"/>
    <n v="5.1139000000000001"/>
    <n v="43.217199999999998"/>
    <n v="0.88166979813592739"/>
    <n v="18.207899999999999"/>
    <n v="61.4251"/>
    <n v="9.0342260129879683"/>
    <n v="-22301.226999999999"/>
    <n v="489923.15700000001"/>
    <n v="302929.652"/>
    <n v="241570.36199999999"/>
    <n v="1046.6189999999999"/>
    <n v="792852.80900000001"/>
    <n v="770551.58200000005"/>
    <n v="1545.6062584269662"/>
    <n v="1482.9623623595505"/>
    <n v="1376.188643258427"/>
  </r>
  <r>
    <x v="4"/>
    <x v="48"/>
    <x v="134"/>
    <n v="238"/>
    <n v="1"/>
    <n v="2"/>
    <n v="20.82"/>
    <n v="0"/>
    <n v="5.08"/>
    <n v="22.22"/>
    <n v="6.68"/>
    <n v="28.9"/>
    <n v="0.76885813148788928"/>
    <n v="18.22"/>
    <n v="47.12"/>
    <n v="11.431316042267051"/>
    <n v="-684.63900000000001"/>
    <n v="347332.40399999998"/>
    <n v="68433.134000000005"/>
    <n v="28680"/>
    <n v="3140.5"/>
    <n v="415765.538"/>
    <n v="415080.89899999998"/>
    <n v="1613.2144453781514"/>
    <n v="1610.3378109243697"/>
    <n v="1459.3798487394956"/>
  </r>
  <r>
    <x v="7"/>
    <x v="48"/>
    <x v="135"/>
    <n v="5"/>
    <n v="1"/>
    <n v="1"/>
    <n v="1.9521999999999999"/>
    <n v="0"/>
    <n v="0"/>
    <n v="2.9522000000000004"/>
    <n v="0"/>
    <n v="2.9522000000000004"/>
    <n v="1"/>
    <n v="1.1499999999999999"/>
    <n v="4.1021999999999998"/>
    <n v="2.5612129904722876"/>
    <n v="-312.26499999999999"/>
    <n v="36884.307999999997"/>
    <n v="8214.1239999999998"/>
    <n v="2600.0039999999999"/>
    <n v="731.721"/>
    <n v="45098.432000000001"/>
    <n v="44786.167000000001"/>
    <n v="8353.3414000000012"/>
    <n v="8290.8883999999998"/>
    <n v="7376.8615999999993"/>
  </r>
  <r>
    <x v="5"/>
    <x v="49"/>
    <x v="136"/>
    <n v="513"/>
    <n v="0.85"/>
    <n v="2"/>
    <n v="42.27"/>
    <n v="3"/>
    <n v="4.72"/>
    <n v="51.8"/>
    <n v="1.04"/>
    <n v="52.839999999999996"/>
    <n v="0.98031794095382285"/>
    <n v="30.36"/>
    <n v="83.199999999999989"/>
    <n v="11.332007952286281"/>
    <n v="-49312.072"/>
    <n v="712247.53300000005"/>
    <n v="285529.51899999997"/>
    <n v="184211"/>
    <n v="0"/>
    <n v="997777.05200000003"/>
    <n v="948464.98"/>
    <n v="1585.8987368421053"/>
    <n v="1489.7738401559454"/>
    <n v="1388.3967504873294"/>
  </r>
  <r>
    <x v="1"/>
    <x v="50"/>
    <x v="137"/>
    <n v="128"/>
    <n v="1"/>
    <n v="1"/>
    <n v="19.410299999999999"/>
    <n v="2"/>
    <n v="2"/>
    <n v="22.410300000000003"/>
    <n v="3"/>
    <n v="25.410300000000003"/>
    <n v="0.88193763946116344"/>
    <n v="18.382499999999997"/>
    <n v="43.7928"/>
    <n v="5.9784309421166446"/>
    <n v="-13600.806"/>
    <n v="343725.14899999998"/>
    <n v="162309.10399999999"/>
    <n v="71100.712"/>
    <n v="10320.511"/>
    <n v="506034.25300000003"/>
    <n v="492433.44699999999"/>
    <n v="3317.2892968750002"/>
    <n v="3211.0329999999999"/>
    <n v="2685.3527265624998"/>
  </r>
  <r>
    <x v="0"/>
    <x v="50"/>
    <x v="138"/>
    <n v="711"/>
    <n v="1"/>
    <n v="1"/>
    <n v="52.489899999999999"/>
    <n v="5"/>
    <n v="6.6960999999999995"/>
    <n v="54.2455"/>
    <n v="11.9405"/>
    <n v="66.185999999999993"/>
    <n v="0.8195917565648323"/>
    <n v="30.300000000000004"/>
    <n v="96.486000000000004"/>
    <n v="12.367389750199601"/>
    <n v="-49783"/>
    <n v="742021"/>
    <n v="369352"/>
    <n v="168746"/>
    <n v="15082.171"/>
    <n v="1111373"/>
    <n v="1061590"/>
    <n v="1304.5637538677918"/>
    <n v="1234.5454697609002"/>
    <n v="1043.6300984528832"/>
  </r>
  <r>
    <x v="0"/>
    <x v="50"/>
    <x v="139"/>
    <n v="607"/>
    <n v="1"/>
    <n v="1"/>
    <n v="47.32"/>
    <n v="4"/>
    <n v="7.6"/>
    <n v="52.68"/>
    <n v="8.24"/>
    <n v="60.92"/>
    <n v="0.86474064346684176"/>
    <n v="34.1"/>
    <n v="95.02000000000001"/>
    <n v="11.827747466874513"/>
    <n v="-43238.309000000001"/>
    <n v="706950.11300000001"/>
    <n v="285491.45"/>
    <n v="122440.356"/>
    <n v="1975.461"/>
    <n v="992441.56299999997"/>
    <n v="949203.25399999996"/>
    <n v="1430.0259406919274"/>
    <n v="1358.7931416803954"/>
    <n v="1164.6624596375618"/>
  </r>
  <r>
    <x v="6"/>
    <x v="51"/>
    <x v="140"/>
    <n v="53"/>
    <n v="1"/>
    <n v="1"/>
    <n v="5.8413000000000004"/>
    <n v="0"/>
    <n v="0"/>
    <n v="5.8003999999999998"/>
    <n v="2.0409000000000002"/>
    <n v="7.8413000000000004"/>
    <n v="0.73972428041268656"/>
    <n v="5.3155000000000019"/>
    <n v="13.156800000000002"/>
    <n v="9.0733227192576997"/>
    <n v="-8818.2009999999991"/>
    <n v="127848.726"/>
    <n v="59602.394999999997"/>
    <n v="16955.946"/>
    <n v="16701.864000000001"/>
    <n v="187451.12100000001"/>
    <n v="178632.92"/>
    <n v="2901.7605849056608"/>
    <n v="2735.3794339622646"/>
    <n v="2412.240113207547"/>
  </r>
  <r>
    <x v="8"/>
    <x v="52"/>
    <x v="141"/>
    <n v="40"/>
    <n v="1"/>
    <n v="0"/>
    <n v="6.47"/>
    <n v="0"/>
    <n v="0"/>
    <n v="7.47"/>
    <n v="0"/>
    <n v="7.47"/>
    <n v="1"/>
    <n v="4.0999999999999996"/>
    <n v="11.57"/>
    <n v="6.1823802163833079"/>
    <n v="-8461.6290000000008"/>
    <n v="97263.486000000004"/>
    <n v="78411.524999999994"/>
    <n v="33757.788"/>
    <n v="23169.624"/>
    <n v="175675.011"/>
    <n v="167213.38200000001"/>
    <n v="2968.6899750000002"/>
    <n v="2757.1492500000004"/>
    <n v="2431.5871500000003"/>
  </r>
  <r>
    <x v="4"/>
    <x v="53"/>
    <x v="142"/>
    <n v="238"/>
    <n v="1"/>
    <n v="1"/>
    <n v="25.05"/>
    <n v="1.49"/>
    <n v="1.8"/>
    <n v="29.49"/>
    <n v="0.85"/>
    <n v="30.34"/>
    <n v="0.97198417930125247"/>
    <n v="16.66"/>
    <n v="47"/>
    <n v="8.9675960813865867"/>
    <n v="-27545.817999999999"/>
    <n v="373137.33899999998"/>
    <n v="187589.52600000001"/>
    <n v="72670.644"/>
    <n v="49589.741000000002"/>
    <n v="560726.86499999999"/>
    <n v="533181.04700000002"/>
    <n v="1842.2961344537814"/>
    <n v="1726.5574033613445"/>
    <n v="1567.8039453781512"/>
  </r>
  <r>
    <x v="1"/>
    <x v="54"/>
    <x v="143"/>
    <n v="119"/>
    <n v="1"/>
    <n v="1"/>
    <n v="14.13"/>
    <n v="1"/>
    <n v="0"/>
    <n v="15.67"/>
    <n v="1.46"/>
    <n v="17.13"/>
    <n v="0.91476941039112669"/>
    <n v="11.73"/>
    <n v="28.86"/>
    <n v="7.8651685393258424"/>
    <n v="-14919.28"/>
    <n v="196478.36199999999"/>
    <n v="90146.014999999999"/>
    <n v="37679.879999999997"/>
    <n v="0"/>
    <n v="286624.37699999998"/>
    <n v="271705.09700000001"/>
    <n v="2091.9705630252097"/>
    <n v="1966.5984621848741"/>
    <n v="1651.0786722689074"/>
  </r>
  <r>
    <x v="6"/>
    <x v="54"/>
    <x v="144"/>
    <n v="75"/>
    <n v="1.0713999999999999"/>
    <n v="1.0713999999999999"/>
    <n v="5.6157000000000004"/>
    <n v="1"/>
    <n v="1"/>
    <n v="9.4085000000000001"/>
    <n v="0.35"/>
    <n v="9.7584999999999997"/>
    <n v="0.96413383204385927"/>
    <n v="5.2799999999999985"/>
    <n v="15.038499999999999"/>
    <n v="11.336668833230043"/>
    <n v="-42908.832000000002"/>
    <n v="109741.228"/>
    <n v="77449.875"/>
    <n v="30029.919000000002"/>
    <n v="0"/>
    <n v="187191.103"/>
    <n v="144282.27100000001"/>
    <n v="2095.4824533333335"/>
    <n v="1523.3646933333334"/>
    <n v="1463.2163733333334"/>
  </r>
  <r>
    <x v="6"/>
    <x v="55"/>
    <x v="145"/>
    <n v="97"/>
    <n v="1"/>
    <n v="1"/>
    <n v="10.7852"/>
    <n v="1"/>
    <n v="1.9231"/>
    <n v="15.708299999999999"/>
    <n v="0"/>
    <n v="15.708299999999999"/>
    <n v="1"/>
    <n v="7.82"/>
    <n v="23.528300000000002"/>
    <n v="8.230662186471168"/>
    <n v="-58910.974000000002"/>
    <n v="187475.62299999999"/>
    <n v="83388.225000000006"/>
    <n v="21820.712"/>
    <n v="17773.011999999999"/>
    <n v="270863.848"/>
    <n v="211952.87400000001"/>
    <n v="2384.228082474227"/>
    <n v="1776.8984536082476"/>
    <n v="1932.738381443299"/>
  </r>
  <r>
    <x v="3"/>
    <x v="56"/>
    <x v="146"/>
    <n v="370"/>
    <n v="1"/>
    <n v="1"/>
    <n v="27.8"/>
    <n v="4"/>
    <n v="4.53"/>
    <n v="36.619999999999997"/>
    <n v="1.71"/>
    <n v="38.33"/>
    <n v="0.95538742499347762"/>
    <n v="22.28"/>
    <n v="60.61"/>
    <n v="11.635220125786164"/>
    <n v="-92845.074999999997"/>
    <n v="510927.70699999999"/>
    <n v="153210.948"/>
    <n v="66164"/>
    <n v="0"/>
    <n v="664138.65500000003"/>
    <n v="571293.57999999996"/>
    <n v="1616.1477162162164"/>
    <n v="1365.2150810810811"/>
    <n v="1380.8856945945945"/>
  </r>
  <r>
    <x v="4"/>
    <x v="57"/>
    <x v="147"/>
    <n v="221"/>
    <n v="1"/>
    <n v="1"/>
    <n v="24.07"/>
    <n v="1.5"/>
    <n v="2.5"/>
    <n v="28.57"/>
    <n v="1.5"/>
    <n v="30.07"/>
    <n v="0.95011639507815093"/>
    <n v="17.91"/>
    <n v="47.980000000000004"/>
    <n v="8.6429409464215876"/>
    <n v="-19046.329000000002"/>
    <n v="354218.451"/>
    <n v="148126.337"/>
    <n v="65784.995999999999"/>
    <n v="3290.8339999999998"/>
    <n v="502344.788"/>
    <n v="483298.45899999997"/>
    <n v="1960.4930226244344"/>
    <n v="1874.3105384615383"/>
    <n v="1602.7984208144796"/>
  </r>
  <r>
    <x v="8"/>
    <x v="58"/>
    <x v="148"/>
    <n v="36"/>
    <n v="0.8"/>
    <n v="1"/>
    <n v="7.81"/>
    <n v="0"/>
    <n v="1.34"/>
    <n v="6.99"/>
    <n v="3.96"/>
    <n v="10.95"/>
    <n v="0.63835616438356169"/>
    <n v="5.83"/>
    <n v="16.78"/>
    <n v="4.6094750320102431"/>
    <n v="-5649.6350000000002"/>
    <n v="116157.05"/>
    <n v="81995.892000000007"/>
    <n v="19113.984"/>
    <n v="15319.742"/>
    <n v="198152.94200000001"/>
    <n v="192503.307"/>
    <n v="4547.7560000000003"/>
    <n v="4390.8216944444448"/>
    <n v="3226.5847222222224"/>
  </r>
  <r>
    <x v="8"/>
    <x v="59"/>
    <x v="149"/>
    <n v="46"/>
    <n v="1"/>
    <n v="0"/>
    <n v="5.23"/>
    <n v="0"/>
    <n v="0"/>
    <n v="5.56"/>
    <n v="0.67"/>
    <n v="6.2299999999999995"/>
    <n v="0.8924558587479936"/>
    <n v="2.74"/>
    <n v="8.9699999999999989"/>
    <n v="8.7954110898661568"/>
    <n v="-2432.4749999999999"/>
    <n v="87979.928"/>
    <n v="109631.577"/>
    <n v="9115.6440000000002"/>
    <n v="34892.89"/>
    <n v="197611.505"/>
    <n v="195179.03"/>
    <n v="3339.1950217391309"/>
    <n v="3286.3151304347821"/>
    <n v="1912.6071304347827"/>
  </r>
  <r>
    <x v="6"/>
    <x v="60"/>
    <x v="150"/>
    <n v="51"/>
    <n v="0.9"/>
    <n v="1"/>
    <n v="6.8"/>
    <n v="0"/>
    <n v="0"/>
    <n v="8.6999999999999993"/>
    <n v="0"/>
    <n v="8.6999999999999993"/>
    <n v="1"/>
    <n v="1.5"/>
    <n v="10.199999999999999"/>
    <n v="7.5"/>
    <n v="-4482.9260000000004"/>
    <n v="96252.698000000004"/>
    <n v="65651.933999999994"/>
    <n v="12986.34"/>
    <n v="15363.322"/>
    <n v="161904.63200000001"/>
    <n v="157421.70600000001"/>
    <n v="2618.7249019607843"/>
    <n v="2530.8243921568628"/>
    <n v="1887.3078039215686"/>
  </r>
  <r>
    <x v="6"/>
    <x v="60"/>
    <x v="151"/>
    <n v="84"/>
    <n v="0.9"/>
    <n v="1"/>
    <n v="10.2203"/>
    <n v="0"/>
    <n v="1.0476000000000001"/>
    <n v="13.167899999999999"/>
    <n v="0"/>
    <n v="13.167899999999999"/>
    <n v="1"/>
    <n v="5.0599999999999996"/>
    <n v="18.227899999999998"/>
    <n v="8.2189368218154062"/>
    <n v="-9457.0959999999995"/>
    <n v="150594.99799999999"/>
    <n v="104063.46400000001"/>
    <n v="26402.830999999998"/>
    <n v="20975.277999999998"/>
    <n v="254658.462"/>
    <n v="245201.36600000001"/>
    <n v="2467.6232500000001"/>
    <n v="2355.0387738095242"/>
    <n v="1792.7975952380953"/>
  </r>
  <r>
    <x v="1"/>
    <x v="61"/>
    <x v="152"/>
    <n v="106"/>
    <n v="1"/>
    <n v="0"/>
    <n v="12.626099999999999"/>
    <n v="0.6"/>
    <n v="1.0476000000000001"/>
    <n v="9.6489999999999991"/>
    <n v="5.6247000000000007"/>
    <n v="15.2737"/>
    <n v="0.63173952611351536"/>
    <n v="9.7999999999999989"/>
    <n v="25.073699999999999"/>
    <n v="8.0144562645073005"/>
    <n v="-27191.025000000001"/>
    <n v="194330.47399999999"/>
    <n v="104500.196"/>
    <n v="34522.247000000003"/>
    <n v="37526.182999999997"/>
    <n v="298830.67"/>
    <n v="271639.64500000002"/>
    <n v="2139.4550943396225"/>
    <n v="1882.9359905660381"/>
    <n v="1833.3063584905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6ECDD3-AEF5-48A1-A09C-FDDFAA746B60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F158" firstHeaderRow="0" firstDataRow="1" firstDataCol="1" rowPageCount="2" colPageCount="1"/>
  <pivotFields count="26">
    <pivotField axis="axisPage" showAll="0">
      <items count="10">
        <item x="7"/>
        <item x="1"/>
        <item x="4"/>
        <item x="8"/>
        <item x="3"/>
        <item x="2"/>
        <item x="5"/>
        <item x="6"/>
        <item x="0"/>
        <item t="default"/>
      </items>
    </pivotField>
    <pivotField axis="axisPage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154">
        <item x="60"/>
        <item x="34"/>
        <item x="44"/>
        <item x="0"/>
        <item x="112"/>
        <item x="92"/>
        <item x="1"/>
        <item x="49"/>
        <item x="79"/>
        <item x="2"/>
        <item x="137"/>
        <item x="87"/>
        <item x="150"/>
        <item x="151"/>
        <item x="108"/>
        <item x="3"/>
        <item x="123"/>
        <item x="4"/>
        <item x="70"/>
        <item x="99"/>
        <item x="131"/>
        <item x="5"/>
        <item x="113"/>
        <item x="132"/>
        <item x="6"/>
        <item x="45"/>
        <item x="152"/>
        <item x="145"/>
        <item x="7"/>
        <item x="8"/>
        <item x="46"/>
        <item x="68"/>
        <item x="100"/>
        <item x="101"/>
        <item x="9"/>
        <item x="117"/>
        <item x="71"/>
        <item x="80"/>
        <item x="73"/>
        <item x="129"/>
        <item x="130"/>
        <item x="124"/>
        <item x="111"/>
        <item x="66"/>
        <item x="75"/>
        <item x="134"/>
        <item x="95"/>
        <item x="140"/>
        <item x="81"/>
        <item x="125"/>
        <item x="43"/>
        <item x="78"/>
        <item x="136"/>
        <item x="96"/>
        <item x="90"/>
        <item x="126"/>
        <item x="143"/>
        <item x="91"/>
        <item x="82"/>
        <item x="109"/>
        <item x="86"/>
        <item x="121"/>
        <item x="93"/>
        <item x="133"/>
        <item x="74"/>
        <item x="102"/>
        <item x="135"/>
        <item x="103"/>
        <item x="146"/>
        <item x="69"/>
        <item x="76"/>
        <item x="147"/>
        <item x="83"/>
        <item x="84"/>
        <item x="10"/>
        <item x="61"/>
        <item x="11"/>
        <item x="12"/>
        <item x="13"/>
        <item x="72"/>
        <item x="62"/>
        <item x="14"/>
        <item x="97"/>
        <item x="47"/>
        <item x="15"/>
        <item x="63"/>
        <item x="35"/>
        <item x="114"/>
        <item x="50"/>
        <item x="98"/>
        <item x="16"/>
        <item x="51"/>
        <item x="142"/>
        <item x="17"/>
        <item x="36"/>
        <item x="18"/>
        <item x="148"/>
        <item x="141"/>
        <item x="19"/>
        <item x="37"/>
        <item x="57"/>
        <item x="52"/>
        <item x="58"/>
        <item x="20"/>
        <item x="21"/>
        <item x="144"/>
        <item x="77"/>
        <item x="22"/>
        <item x="38"/>
        <item x="104"/>
        <item x="23"/>
        <item x="64"/>
        <item x="105"/>
        <item x="127"/>
        <item x="65"/>
        <item x="24"/>
        <item x="106"/>
        <item x="25"/>
        <item x="53"/>
        <item x="110"/>
        <item x="88"/>
        <item x="26"/>
        <item x="85"/>
        <item x="118"/>
        <item x="27"/>
        <item x="28"/>
        <item x="39"/>
        <item x="29"/>
        <item x="30"/>
        <item x="54"/>
        <item x="122"/>
        <item x="107"/>
        <item x="48"/>
        <item x="55"/>
        <item x="40"/>
        <item x="41"/>
        <item x="119"/>
        <item x="67"/>
        <item x="89"/>
        <item x="138"/>
        <item x="115"/>
        <item x="120"/>
        <item x="149"/>
        <item x="31"/>
        <item x="139"/>
        <item x="116"/>
        <item x="94"/>
        <item x="59"/>
        <item x="42"/>
        <item x="32"/>
        <item x="56"/>
        <item x="33"/>
        <item x="128"/>
        <item t="default"/>
      </items>
    </pivotField>
    <pivotField dataField="1" numFmtId="3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5" showAll="0"/>
    <pivotField numFmtId="164" showAll="0"/>
    <pivotField numFmtId="164" showAll="0"/>
    <pivotField numFmtId="164" showAll="0"/>
    <pivotField numFmtId="3" showAll="0"/>
    <pivotField numFmtId="3" showAll="0"/>
    <pivotField numFmtId="3" showAll="0"/>
    <pivotField showAll="0"/>
    <pivotField showAll="0"/>
    <pivotField numFmtId="3" showAll="0"/>
    <pivotField numFmtId="3" showAll="0"/>
    <pivotField dataField="1" numFmtId="3" showAll="0"/>
    <pivotField dataField="1" numFmtId="3" showAll="0"/>
    <pivotField dataField="1" numFmtId="3" showAll="0"/>
  </pivotFields>
  <rowFields count="1">
    <field x="2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Sum of Fjöldi nemenda" fld="3" baseField="0" baseItem="0"/>
    <dataField name="Sum of % grunnskólakennara" fld="12" baseField="2" baseItem="0" numFmtId="165"/>
    <dataField name="Sum of Brúttó rekstrarkostn (mínus innri leiga og skólaakstur)/nem" fld="23" baseField="2" baseItem="0" numFmtId="3"/>
    <dataField name="Sum of Nettó rekstrarkostn (mínus innri leiga og skólaakstur/nem" fld="24" baseField="2" baseItem="0" numFmtId="3"/>
    <dataField name="Sum of Launakostn/" fld="25" baseField="2" baseItem="0" numFmtId="3"/>
  </dataFields>
  <formats count="3">
    <format dxfId="2">
      <pivotArea field="2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3871-B165-4FD6-B131-C57710622756}">
  <dimension ref="A2:Z162"/>
  <sheetViews>
    <sheetView workbookViewId="0">
      <pane ySplit="8" topLeftCell="A9" activePane="bottomLeft" state="frozen"/>
      <selection pane="bottomLeft" activeCell="B28" sqref="B28"/>
    </sheetView>
  </sheetViews>
  <sheetFormatPr defaultRowHeight="15"/>
  <cols>
    <col min="1" max="1" width="10.85546875" customWidth="1"/>
    <col min="2" max="2" width="35" customWidth="1"/>
    <col min="3" max="3" width="30.140625" customWidth="1"/>
    <col min="14" max="14" width="9.85546875" customWidth="1"/>
    <col min="17" max="17" width="12.42578125" customWidth="1"/>
    <col min="18" max="18" width="11.42578125" customWidth="1"/>
    <col min="19" max="20" width="11" customWidth="1"/>
    <col min="22" max="22" width="10.7109375" customWidth="1"/>
    <col min="23" max="23" width="11.42578125" customWidth="1"/>
    <col min="24" max="24" width="18" customWidth="1"/>
    <col min="25" max="25" width="18.140625" customWidth="1"/>
    <col min="26" max="26" width="15.42578125" customWidth="1"/>
  </cols>
  <sheetData>
    <row r="2" spans="1:26">
      <c r="A2" s="1" t="s">
        <v>0</v>
      </c>
      <c r="B2" s="2"/>
      <c r="C2" s="1"/>
      <c r="D2" s="1"/>
      <c r="E2" s="1"/>
      <c r="F2" s="1" t="s">
        <v>1</v>
      </c>
      <c r="G2" s="1"/>
      <c r="H2" s="1" t="s">
        <v>2</v>
      </c>
      <c r="I2" s="1"/>
      <c r="J2" s="1"/>
      <c r="K2" s="1" t="s">
        <v>3</v>
      </c>
      <c r="L2" s="1"/>
      <c r="M2" s="1"/>
      <c r="O2" s="1"/>
      <c r="P2" s="1" t="s">
        <v>4</v>
      </c>
      <c r="Q2" s="1"/>
      <c r="T2" s="3"/>
      <c r="U2" s="3"/>
    </row>
    <row r="3" spans="1:26">
      <c r="U3" s="4">
        <f>+S130+U130</f>
        <v>99409</v>
      </c>
    </row>
    <row r="8" spans="1:26" s="8" customFormat="1" ht="69.9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21</v>
      </c>
      <c r="R8" s="5" t="s">
        <v>22</v>
      </c>
      <c r="S8" s="5" t="s">
        <v>23</v>
      </c>
      <c r="T8" s="5" t="s">
        <v>24</v>
      </c>
      <c r="U8" s="5" t="s">
        <v>25</v>
      </c>
      <c r="V8" s="5" t="s">
        <v>26</v>
      </c>
      <c r="W8" s="5" t="s">
        <v>27</v>
      </c>
      <c r="X8" s="6" t="s">
        <v>28</v>
      </c>
      <c r="Y8" s="7" t="s">
        <v>29</v>
      </c>
      <c r="Z8" s="6" t="s">
        <v>30</v>
      </c>
    </row>
    <row r="9" spans="1:26">
      <c r="A9" t="s">
        <v>31</v>
      </c>
      <c r="B9" s="9" t="s">
        <v>32</v>
      </c>
      <c r="C9" s="10" t="s">
        <v>33</v>
      </c>
      <c r="D9" s="4">
        <v>626</v>
      </c>
      <c r="E9" s="11">
        <v>1</v>
      </c>
      <c r="F9" s="11">
        <v>2</v>
      </c>
      <c r="G9" s="11">
        <v>43.475200000000001</v>
      </c>
      <c r="H9" s="11">
        <v>2</v>
      </c>
      <c r="I9" s="11">
        <v>7.0357000000000003</v>
      </c>
      <c r="J9" s="11">
        <v>49.266800000000003</v>
      </c>
      <c r="K9" s="11">
        <v>6.2440999999999995</v>
      </c>
      <c r="L9" s="11">
        <f>+K9+J9</f>
        <v>55.510900000000007</v>
      </c>
      <c r="M9" s="12">
        <f t="shared" ref="M9:M72" si="0">+J9/(J9+K9)</f>
        <v>0.88751578518813423</v>
      </c>
      <c r="N9" s="11">
        <v>35.774999999999999</v>
      </c>
      <c r="O9" s="11">
        <v>91.285899999999998</v>
      </c>
      <c r="P9" s="11">
        <f>+D9/(H9+G9)</f>
        <v>13.765744845542185</v>
      </c>
      <c r="Q9" s="4">
        <v>-48169.345000000001</v>
      </c>
      <c r="R9" s="4">
        <v>698565.56400000001</v>
      </c>
      <c r="S9" s="4">
        <v>374721.67300000001</v>
      </c>
      <c r="T9" s="4">
        <v>249685.21</v>
      </c>
      <c r="U9" s="4">
        <v>0</v>
      </c>
      <c r="V9" s="4">
        <v>1073287.237</v>
      </c>
      <c r="W9" s="4">
        <v>1025117.892</v>
      </c>
      <c r="X9" s="4">
        <f>+(V9-(U9+T9))/D9</f>
        <v>1315.6581900958467</v>
      </c>
      <c r="Y9" s="4">
        <f>+(W9-(U9+T9))/D9</f>
        <v>1238.710354632588</v>
      </c>
      <c r="Z9" s="4">
        <f>+R9/D9</f>
        <v>1115.9194313099042</v>
      </c>
    </row>
    <row r="10" spans="1:26">
      <c r="A10" t="s">
        <v>34</v>
      </c>
      <c r="B10" s="9" t="s">
        <v>32</v>
      </c>
      <c r="C10" s="10" t="s">
        <v>35</v>
      </c>
      <c r="D10" s="4">
        <v>185</v>
      </c>
      <c r="E10" s="11">
        <v>0.75</v>
      </c>
      <c r="F10" s="11">
        <v>2</v>
      </c>
      <c r="G10" s="11">
        <v>16.269300000000001</v>
      </c>
      <c r="H10" s="11">
        <v>1.02</v>
      </c>
      <c r="I10" s="11">
        <v>1.0081</v>
      </c>
      <c r="J10" s="11">
        <v>18.281199999999998</v>
      </c>
      <c r="K10" s="11">
        <v>2.7662</v>
      </c>
      <c r="L10" s="11">
        <f t="shared" ref="L10:L73" si="1">+K10+J10</f>
        <v>21.0474</v>
      </c>
      <c r="M10" s="12">
        <f t="shared" si="0"/>
        <v>0.86857284035082716</v>
      </c>
      <c r="N10" s="11">
        <v>23.26</v>
      </c>
      <c r="O10" s="11">
        <v>44.307400000000001</v>
      </c>
      <c r="P10" s="11">
        <f t="shared" ref="P10:P73" si="2">+D10/(H10+G10)</f>
        <v>10.700259698194836</v>
      </c>
      <c r="Q10" s="4">
        <v>-16283.425999999999</v>
      </c>
      <c r="R10" s="4">
        <v>279708.46600000001</v>
      </c>
      <c r="S10" s="4">
        <v>79559.796000000002</v>
      </c>
      <c r="T10" s="4">
        <v>43529.671000000002</v>
      </c>
      <c r="U10" s="4">
        <v>0</v>
      </c>
      <c r="V10" s="4">
        <v>359268.26199999999</v>
      </c>
      <c r="W10" s="4">
        <v>342984.83600000001</v>
      </c>
      <c r="X10" s="4">
        <f t="shared" ref="X10:X73" si="3">+(V10-(U10+T10))/D10</f>
        <v>1706.6950864864866</v>
      </c>
      <c r="Y10" s="4">
        <f t="shared" ref="Y10:Y73" si="4">+(W10-(U10+T10))/D10</f>
        <v>1618.6765675675679</v>
      </c>
      <c r="Z10" s="4">
        <f t="shared" ref="Z10:Z73" si="5">+R10/D10</f>
        <v>1511.9376540540541</v>
      </c>
    </row>
    <row r="11" spans="1:26">
      <c r="A11" t="s">
        <v>36</v>
      </c>
      <c r="B11" s="9" t="s">
        <v>32</v>
      </c>
      <c r="C11" s="10" t="s">
        <v>37</v>
      </c>
      <c r="D11" s="4">
        <v>415</v>
      </c>
      <c r="E11" s="11">
        <v>1</v>
      </c>
      <c r="F11" s="11">
        <v>1</v>
      </c>
      <c r="G11" s="11">
        <v>30.575199999999999</v>
      </c>
      <c r="H11" s="11">
        <v>2.5545</v>
      </c>
      <c r="I11" s="11">
        <v>8.7996999999999996</v>
      </c>
      <c r="J11" s="11">
        <v>42.766499999999994</v>
      </c>
      <c r="K11" s="11">
        <v>1.1629</v>
      </c>
      <c r="L11" s="11">
        <f t="shared" si="1"/>
        <v>43.929399999999994</v>
      </c>
      <c r="M11" s="12">
        <f t="shared" si="0"/>
        <v>0.97352797898446142</v>
      </c>
      <c r="N11" s="11">
        <v>15.304000000000006</v>
      </c>
      <c r="O11" s="11">
        <v>59.233400000000003</v>
      </c>
      <c r="P11" s="11">
        <f t="shared" si="2"/>
        <v>12.526524538405116</v>
      </c>
      <c r="Q11" s="4">
        <v>-36261.284</v>
      </c>
      <c r="R11" s="4">
        <v>530429.51899999997</v>
      </c>
      <c r="S11" s="4">
        <v>278877.20799999998</v>
      </c>
      <c r="T11" s="4">
        <v>198509.606</v>
      </c>
      <c r="U11" s="4">
        <v>0</v>
      </c>
      <c r="V11" s="4">
        <v>809306.72699999996</v>
      </c>
      <c r="W11" s="4">
        <v>773045.44299999997</v>
      </c>
      <c r="X11" s="4">
        <f t="shared" si="3"/>
        <v>1471.8002915662648</v>
      </c>
      <c r="Y11" s="4">
        <f t="shared" si="4"/>
        <v>1384.4237036144577</v>
      </c>
      <c r="Z11" s="4">
        <f t="shared" si="5"/>
        <v>1278.1434192771083</v>
      </c>
    </row>
    <row r="12" spans="1:26">
      <c r="A12" t="s">
        <v>38</v>
      </c>
      <c r="B12" s="9" t="s">
        <v>32</v>
      </c>
      <c r="C12" s="10" t="s">
        <v>39</v>
      </c>
      <c r="D12" s="4">
        <v>398</v>
      </c>
      <c r="E12" s="11">
        <v>1</v>
      </c>
      <c r="F12" s="11">
        <v>1</v>
      </c>
      <c r="G12" s="11">
        <v>29.92</v>
      </c>
      <c r="H12" s="11">
        <v>1</v>
      </c>
      <c r="I12" s="11">
        <v>2.48</v>
      </c>
      <c r="J12" s="11">
        <v>32.4</v>
      </c>
      <c r="K12" s="11">
        <v>3</v>
      </c>
      <c r="L12" s="11">
        <f t="shared" si="1"/>
        <v>35.4</v>
      </c>
      <c r="M12" s="12">
        <f t="shared" si="0"/>
        <v>0.9152542372881356</v>
      </c>
      <c r="N12" s="11">
        <v>19.36</v>
      </c>
      <c r="O12" s="11">
        <v>54.76</v>
      </c>
      <c r="P12" s="11">
        <f t="shared" si="2"/>
        <v>12.871927554980594</v>
      </c>
      <c r="Q12" s="4">
        <v>-40261.868999999999</v>
      </c>
      <c r="R12" s="4">
        <v>439897.49</v>
      </c>
      <c r="S12" s="4">
        <v>227815.405</v>
      </c>
      <c r="T12" s="4">
        <v>171763.253</v>
      </c>
      <c r="U12" s="4">
        <v>0</v>
      </c>
      <c r="V12" s="4">
        <v>667712.89500000002</v>
      </c>
      <c r="W12" s="4">
        <v>627451.02599999995</v>
      </c>
      <c r="X12" s="4">
        <f t="shared" si="3"/>
        <v>1246.1046281407034</v>
      </c>
      <c r="Y12" s="4">
        <f t="shared" si="4"/>
        <v>1144.9441532663316</v>
      </c>
      <c r="Z12" s="4">
        <f t="shared" si="5"/>
        <v>1105.2700753768845</v>
      </c>
    </row>
    <row r="13" spans="1:26">
      <c r="A13" t="s">
        <v>36</v>
      </c>
      <c r="B13" s="9" t="s">
        <v>32</v>
      </c>
      <c r="C13" s="10" t="s">
        <v>40</v>
      </c>
      <c r="D13" s="4">
        <v>401</v>
      </c>
      <c r="E13" s="11">
        <v>1</v>
      </c>
      <c r="F13" s="11">
        <v>1</v>
      </c>
      <c r="G13" s="11">
        <v>34.973700000000001</v>
      </c>
      <c r="H13" s="11">
        <v>1.6</v>
      </c>
      <c r="I13" s="11">
        <v>3.5457000000000001</v>
      </c>
      <c r="J13" s="11">
        <v>30.635999999999999</v>
      </c>
      <c r="K13" s="11">
        <v>11.4834</v>
      </c>
      <c r="L13" s="11">
        <f t="shared" si="1"/>
        <v>42.119399999999999</v>
      </c>
      <c r="M13" s="12">
        <f t="shared" si="0"/>
        <v>0.72736078861522246</v>
      </c>
      <c r="N13" s="11">
        <v>17.669999999999995</v>
      </c>
      <c r="O13" s="11">
        <v>59.789399999999993</v>
      </c>
      <c r="P13" s="11">
        <f t="shared" si="2"/>
        <v>10.964162772702789</v>
      </c>
      <c r="Q13" s="4">
        <v>-28648.345000000001</v>
      </c>
      <c r="R13" s="4">
        <v>509250.261</v>
      </c>
      <c r="S13" s="4">
        <v>283566.17</v>
      </c>
      <c r="T13" s="4">
        <v>188761.37299999999</v>
      </c>
      <c r="U13" s="4">
        <v>0</v>
      </c>
      <c r="V13" s="4">
        <v>792816.43099999998</v>
      </c>
      <c r="W13" s="4">
        <v>764168.08600000001</v>
      </c>
      <c r="X13" s="4">
        <f t="shared" si="3"/>
        <v>1506.371715710723</v>
      </c>
      <c r="Y13" s="4">
        <f t="shared" si="4"/>
        <v>1434.9294588528678</v>
      </c>
      <c r="Z13" s="4">
        <f t="shared" si="5"/>
        <v>1269.9507755610973</v>
      </c>
    </row>
    <row r="14" spans="1:26">
      <c r="A14" t="s">
        <v>41</v>
      </c>
      <c r="B14" s="9" t="s">
        <v>32</v>
      </c>
      <c r="C14" s="10" t="s">
        <v>42</v>
      </c>
      <c r="D14" s="4">
        <v>285</v>
      </c>
      <c r="E14" s="11">
        <v>0.5</v>
      </c>
      <c r="F14" s="11">
        <v>1</v>
      </c>
      <c r="G14" s="11">
        <v>25.9937</v>
      </c>
      <c r="H14" s="11">
        <v>2</v>
      </c>
      <c r="I14" s="11">
        <v>1.81</v>
      </c>
      <c r="J14" s="11">
        <v>28.593699999999998</v>
      </c>
      <c r="K14" s="11">
        <v>2.71</v>
      </c>
      <c r="L14" s="11">
        <f t="shared" si="1"/>
        <v>31.303699999999999</v>
      </c>
      <c r="M14" s="12">
        <f t="shared" si="0"/>
        <v>0.91342876401192186</v>
      </c>
      <c r="N14" s="11">
        <v>12.62</v>
      </c>
      <c r="O14" s="11">
        <v>43.923699999999997</v>
      </c>
      <c r="P14" s="11">
        <f t="shared" si="2"/>
        <v>10.180862122549001</v>
      </c>
      <c r="Q14" s="4">
        <v>-14391.297</v>
      </c>
      <c r="R14" s="4">
        <v>385091.27</v>
      </c>
      <c r="S14" s="4">
        <v>150874.09299999999</v>
      </c>
      <c r="T14" s="4">
        <v>85542.7</v>
      </c>
      <c r="U14" s="4">
        <v>0</v>
      </c>
      <c r="V14" s="4">
        <v>535965.36300000001</v>
      </c>
      <c r="W14" s="4">
        <v>521574.06599999999</v>
      </c>
      <c r="X14" s="4">
        <f t="shared" si="3"/>
        <v>1580.4303964912281</v>
      </c>
      <c r="Y14" s="4">
        <f t="shared" si="4"/>
        <v>1529.9346175438595</v>
      </c>
      <c r="Z14" s="4">
        <f t="shared" si="5"/>
        <v>1351.1974385964913</v>
      </c>
    </row>
    <row r="15" spans="1:26">
      <c r="A15" t="s">
        <v>38</v>
      </c>
      <c r="B15" s="9" t="s">
        <v>32</v>
      </c>
      <c r="C15" s="10" t="s">
        <v>43</v>
      </c>
      <c r="D15" s="4">
        <v>325</v>
      </c>
      <c r="E15" s="11">
        <v>1</v>
      </c>
      <c r="F15" s="11">
        <v>1</v>
      </c>
      <c r="G15" s="11">
        <v>31.8918</v>
      </c>
      <c r="H15" s="11">
        <v>3</v>
      </c>
      <c r="I15" s="11">
        <v>5.6269000000000009</v>
      </c>
      <c r="J15" s="11">
        <v>35.059400000000004</v>
      </c>
      <c r="K15" s="11">
        <v>7.4592999999999998</v>
      </c>
      <c r="L15" s="11">
        <f t="shared" si="1"/>
        <v>42.518700000000003</v>
      </c>
      <c r="M15" s="12">
        <f t="shared" si="0"/>
        <v>0.82456425055328597</v>
      </c>
      <c r="N15" s="11">
        <v>31.222099999999998</v>
      </c>
      <c r="O15" s="11">
        <v>73.740800000000007</v>
      </c>
      <c r="P15" s="11">
        <f t="shared" si="2"/>
        <v>9.3145094262835393</v>
      </c>
      <c r="Q15" s="4">
        <v>-32272.65</v>
      </c>
      <c r="R15" s="4">
        <v>570553.34499999997</v>
      </c>
      <c r="S15" s="4">
        <v>272648.674</v>
      </c>
      <c r="T15" s="4">
        <v>194893.745</v>
      </c>
      <c r="U15" s="4">
        <v>0</v>
      </c>
      <c r="V15" s="4">
        <v>843202.01899999997</v>
      </c>
      <c r="W15" s="4">
        <v>810929.36899999995</v>
      </c>
      <c r="X15" s="4">
        <f t="shared" si="3"/>
        <v>1994.7946892307691</v>
      </c>
      <c r="Y15" s="4">
        <f t="shared" si="4"/>
        <v>1895.4942276923075</v>
      </c>
      <c r="Z15" s="4">
        <f t="shared" si="5"/>
        <v>1755.5487538461537</v>
      </c>
    </row>
    <row r="16" spans="1:26">
      <c r="A16" t="s">
        <v>44</v>
      </c>
      <c r="B16" s="9" t="s">
        <v>32</v>
      </c>
      <c r="C16" s="10" t="s">
        <v>45</v>
      </c>
      <c r="D16" s="4">
        <v>507</v>
      </c>
      <c r="E16" s="11">
        <v>1</v>
      </c>
      <c r="F16" s="11">
        <v>1</v>
      </c>
      <c r="G16" s="11">
        <v>45.716800000000006</v>
      </c>
      <c r="H16" s="11">
        <v>3</v>
      </c>
      <c r="I16" s="11">
        <v>7.2522000000000002</v>
      </c>
      <c r="J16" s="11">
        <v>51.062399999999997</v>
      </c>
      <c r="K16" s="11">
        <v>6.9066000000000001</v>
      </c>
      <c r="L16" s="11">
        <f t="shared" si="1"/>
        <v>57.968999999999994</v>
      </c>
      <c r="M16" s="12">
        <f t="shared" si="0"/>
        <v>0.88085700978108994</v>
      </c>
      <c r="N16" s="11">
        <v>26.313299999999998</v>
      </c>
      <c r="O16" s="11">
        <v>84.282299999999992</v>
      </c>
      <c r="P16" s="11">
        <f t="shared" si="2"/>
        <v>10.407087493431423</v>
      </c>
      <c r="Q16" s="4">
        <v>-46269.614000000001</v>
      </c>
      <c r="R16" s="4">
        <v>668246.52800000005</v>
      </c>
      <c r="S16" s="4">
        <v>293283.53899999999</v>
      </c>
      <c r="T16" s="4">
        <v>216428.302</v>
      </c>
      <c r="U16" s="4">
        <v>0</v>
      </c>
      <c r="V16" s="4">
        <v>961530.06700000004</v>
      </c>
      <c r="W16" s="4">
        <v>915260.45299999998</v>
      </c>
      <c r="X16" s="4">
        <f t="shared" si="3"/>
        <v>1469.6287278106508</v>
      </c>
      <c r="Y16" s="4">
        <f t="shared" si="4"/>
        <v>1378.3671617357002</v>
      </c>
      <c r="Z16" s="4">
        <f t="shared" si="5"/>
        <v>1318.0404891518738</v>
      </c>
    </row>
    <row r="17" spans="1:26">
      <c r="A17" t="s">
        <v>38</v>
      </c>
      <c r="B17" s="9" t="s">
        <v>32</v>
      </c>
      <c r="C17" s="10" t="s">
        <v>46</v>
      </c>
      <c r="D17" s="4">
        <v>357</v>
      </c>
      <c r="E17" s="11">
        <v>1</v>
      </c>
      <c r="F17" s="11">
        <v>1</v>
      </c>
      <c r="G17" s="11">
        <v>27.13</v>
      </c>
      <c r="H17" s="11">
        <v>4</v>
      </c>
      <c r="I17" s="11">
        <v>0.49</v>
      </c>
      <c r="J17" s="11">
        <v>31.06</v>
      </c>
      <c r="K17" s="11">
        <v>2.56</v>
      </c>
      <c r="L17" s="11">
        <f t="shared" si="1"/>
        <v>33.619999999999997</v>
      </c>
      <c r="M17" s="12">
        <f t="shared" si="0"/>
        <v>0.92385484830458064</v>
      </c>
      <c r="N17" s="11">
        <v>9.57</v>
      </c>
      <c r="O17" s="11">
        <v>43.19</v>
      </c>
      <c r="P17" s="11">
        <f t="shared" si="2"/>
        <v>11.468037263090267</v>
      </c>
      <c r="Q17" s="4">
        <v>-30007.133999999998</v>
      </c>
      <c r="R17" s="4">
        <v>384198.69799999997</v>
      </c>
      <c r="S17" s="4">
        <v>165703.215</v>
      </c>
      <c r="T17" s="4">
        <v>105657.946</v>
      </c>
      <c r="U17" s="4">
        <v>0</v>
      </c>
      <c r="V17" s="4">
        <v>549901.91299999994</v>
      </c>
      <c r="W17" s="4">
        <v>519894.77899999998</v>
      </c>
      <c r="X17" s="4">
        <f t="shared" si="3"/>
        <v>1244.3808599439774</v>
      </c>
      <c r="Y17" s="4">
        <f t="shared" si="4"/>
        <v>1160.327263305322</v>
      </c>
      <c r="Z17" s="4">
        <f t="shared" si="5"/>
        <v>1076.1868291316525</v>
      </c>
    </row>
    <row r="18" spans="1:26">
      <c r="A18" t="s">
        <v>38</v>
      </c>
      <c r="B18" s="9" t="s">
        <v>32</v>
      </c>
      <c r="C18" s="10" t="s">
        <v>47</v>
      </c>
      <c r="D18" s="4">
        <v>345</v>
      </c>
      <c r="E18" s="11">
        <v>1</v>
      </c>
      <c r="F18" s="11">
        <v>1</v>
      </c>
      <c r="G18" s="11">
        <v>24.635200000000001</v>
      </c>
      <c r="H18" s="11">
        <v>2.1109</v>
      </c>
      <c r="I18" s="11">
        <v>2.4028999999999998</v>
      </c>
      <c r="J18" s="11">
        <v>29.05</v>
      </c>
      <c r="K18" s="11">
        <v>2.0990000000000002</v>
      </c>
      <c r="L18" s="11">
        <f t="shared" si="1"/>
        <v>31.149000000000001</v>
      </c>
      <c r="M18" s="12">
        <f t="shared" si="0"/>
        <v>0.93261420912388837</v>
      </c>
      <c r="N18" s="11">
        <v>14.96</v>
      </c>
      <c r="O18" s="11">
        <v>46.109000000000002</v>
      </c>
      <c r="P18" s="11">
        <f t="shared" si="2"/>
        <v>12.899076874759309</v>
      </c>
      <c r="Q18" s="4">
        <v>-41315.339</v>
      </c>
      <c r="R18" s="4">
        <v>408561.73700000002</v>
      </c>
      <c r="S18" s="4">
        <v>177269.29199999999</v>
      </c>
      <c r="T18" s="4">
        <v>124243.11599999999</v>
      </c>
      <c r="U18" s="4">
        <v>0</v>
      </c>
      <c r="V18" s="4">
        <v>585831.02899999998</v>
      </c>
      <c r="W18" s="4">
        <v>544515.68999999994</v>
      </c>
      <c r="X18" s="4">
        <f t="shared" si="3"/>
        <v>1337.9359797101449</v>
      </c>
      <c r="Y18" s="4">
        <f t="shared" si="4"/>
        <v>1218.1813739130434</v>
      </c>
      <c r="Z18" s="4">
        <f t="shared" si="5"/>
        <v>1184.2369188405798</v>
      </c>
    </row>
    <row r="19" spans="1:26">
      <c r="A19" t="s">
        <v>44</v>
      </c>
      <c r="B19" s="9" t="s">
        <v>32</v>
      </c>
      <c r="C19" s="10" t="s">
        <v>48</v>
      </c>
      <c r="D19" s="4">
        <v>521</v>
      </c>
      <c r="E19" s="11">
        <v>1</v>
      </c>
      <c r="F19" s="11">
        <v>2</v>
      </c>
      <c r="G19" s="11">
        <v>53.421300000000002</v>
      </c>
      <c r="H19" s="11">
        <v>3.98</v>
      </c>
      <c r="I19" s="11">
        <v>1</v>
      </c>
      <c r="J19" s="11">
        <v>57.906099999999995</v>
      </c>
      <c r="K19" s="11">
        <v>3.4951999999999996</v>
      </c>
      <c r="L19" s="11">
        <f t="shared" si="1"/>
        <v>61.401299999999992</v>
      </c>
      <c r="M19" s="12">
        <f t="shared" si="0"/>
        <v>0.9430761237954246</v>
      </c>
      <c r="N19" s="11">
        <v>26.219100000000008</v>
      </c>
      <c r="O19" s="11">
        <v>87.620400000000004</v>
      </c>
      <c r="P19" s="11">
        <f t="shared" si="2"/>
        <v>9.0764494880777971</v>
      </c>
      <c r="Q19" s="4">
        <v>-43590.879000000001</v>
      </c>
      <c r="R19" s="4">
        <v>734715.26399999997</v>
      </c>
      <c r="S19" s="4">
        <v>360318.01799999998</v>
      </c>
      <c r="T19" s="4">
        <v>251186.27499999999</v>
      </c>
      <c r="U19" s="4">
        <v>0</v>
      </c>
      <c r="V19" s="4">
        <v>1095033.2819999999</v>
      </c>
      <c r="W19" s="4">
        <v>1051442.4029999999</v>
      </c>
      <c r="X19" s="4">
        <f t="shared" si="3"/>
        <v>1619.667959692898</v>
      </c>
      <c r="Y19" s="4">
        <f t="shared" si="4"/>
        <v>1536.0002456813818</v>
      </c>
      <c r="Z19" s="4">
        <f t="shared" si="5"/>
        <v>1410.2020422264875</v>
      </c>
    </row>
    <row r="20" spans="1:26">
      <c r="A20" t="s">
        <v>44</v>
      </c>
      <c r="B20" s="9" t="s">
        <v>32</v>
      </c>
      <c r="C20" s="10" t="s">
        <v>49</v>
      </c>
      <c r="D20" s="4">
        <v>575</v>
      </c>
      <c r="E20" s="11">
        <v>1</v>
      </c>
      <c r="F20" s="11">
        <v>1</v>
      </c>
      <c r="G20" s="11">
        <v>38.565300000000001</v>
      </c>
      <c r="H20" s="11">
        <v>2.6214</v>
      </c>
      <c r="I20" s="11">
        <v>2.5209000000000001</v>
      </c>
      <c r="J20" s="11">
        <v>36.951599999999999</v>
      </c>
      <c r="K20" s="11">
        <v>8.7560000000000002</v>
      </c>
      <c r="L20" s="11">
        <f t="shared" si="1"/>
        <v>45.707599999999999</v>
      </c>
      <c r="M20" s="12">
        <f t="shared" si="0"/>
        <v>0.80843448354321823</v>
      </c>
      <c r="N20" s="11">
        <v>23.425000000000001</v>
      </c>
      <c r="O20" s="11">
        <v>69.132599999999996</v>
      </c>
      <c r="P20" s="11">
        <f t="shared" si="2"/>
        <v>13.960817448351044</v>
      </c>
      <c r="Q20" s="4">
        <v>-51684.966</v>
      </c>
      <c r="R20" s="4">
        <v>556695.79799999995</v>
      </c>
      <c r="S20" s="4">
        <v>281626.408</v>
      </c>
      <c r="T20" s="4">
        <v>176038.32199999999</v>
      </c>
      <c r="U20" s="4">
        <v>0</v>
      </c>
      <c r="V20" s="4">
        <v>838322.20600000001</v>
      </c>
      <c r="W20" s="4">
        <v>786637.24</v>
      </c>
      <c r="X20" s="4">
        <f t="shared" si="3"/>
        <v>1151.7980591304349</v>
      </c>
      <c r="Y20" s="4">
        <f t="shared" si="4"/>
        <v>1061.9111617391306</v>
      </c>
      <c r="Z20" s="4">
        <f t="shared" si="5"/>
        <v>968.16660521739118</v>
      </c>
    </row>
    <row r="21" spans="1:26">
      <c r="A21" t="s">
        <v>34</v>
      </c>
      <c r="B21" s="9" t="s">
        <v>32</v>
      </c>
      <c r="C21" s="10" t="s">
        <v>50</v>
      </c>
      <c r="D21" s="4">
        <v>170</v>
      </c>
      <c r="E21" s="11">
        <v>1</v>
      </c>
      <c r="F21" s="11">
        <v>1</v>
      </c>
      <c r="G21" s="11">
        <v>14.24</v>
      </c>
      <c r="H21" s="11">
        <v>3</v>
      </c>
      <c r="I21" s="11">
        <v>1</v>
      </c>
      <c r="J21" s="11">
        <v>20.239999999999998</v>
      </c>
      <c r="K21" s="11">
        <v>0</v>
      </c>
      <c r="L21" s="11">
        <f t="shared" si="1"/>
        <v>20.239999999999998</v>
      </c>
      <c r="M21" s="12">
        <f t="shared" si="0"/>
        <v>1</v>
      </c>
      <c r="N21" s="11">
        <v>10.31</v>
      </c>
      <c r="O21" s="11">
        <v>30.549999999999997</v>
      </c>
      <c r="P21" s="11">
        <f t="shared" si="2"/>
        <v>9.8607888631090468</v>
      </c>
      <c r="Q21" s="4">
        <v>-25829.902999999998</v>
      </c>
      <c r="R21" s="4">
        <v>253009.179</v>
      </c>
      <c r="S21" s="4">
        <v>175797.22899999999</v>
      </c>
      <c r="T21" s="4">
        <v>132780.359</v>
      </c>
      <c r="U21" s="4">
        <v>0</v>
      </c>
      <c r="V21" s="4">
        <v>428806.408</v>
      </c>
      <c r="W21" s="4">
        <v>402976.505</v>
      </c>
      <c r="X21" s="4">
        <f t="shared" si="3"/>
        <v>1741.3297</v>
      </c>
      <c r="Y21" s="4">
        <f t="shared" si="4"/>
        <v>1589.3890941176471</v>
      </c>
      <c r="Z21" s="4">
        <f t="shared" si="5"/>
        <v>1488.2892882352942</v>
      </c>
    </row>
    <row r="22" spans="1:26">
      <c r="A22" t="s">
        <v>36</v>
      </c>
      <c r="B22" s="9" t="s">
        <v>32</v>
      </c>
      <c r="C22" s="10" t="s">
        <v>51</v>
      </c>
      <c r="D22" s="4">
        <v>451</v>
      </c>
      <c r="E22" s="11">
        <v>1</v>
      </c>
      <c r="F22" s="11">
        <v>1</v>
      </c>
      <c r="G22" s="11">
        <v>30.575500000000002</v>
      </c>
      <c r="H22" s="11">
        <v>5.4252000000000002</v>
      </c>
      <c r="I22" s="11">
        <v>0.5</v>
      </c>
      <c r="J22" s="11">
        <v>38.500700000000002</v>
      </c>
      <c r="K22" s="11">
        <v>0</v>
      </c>
      <c r="L22" s="11">
        <f t="shared" si="1"/>
        <v>38.500700000000002</v>
      </c>
      <c r="M22" s="12">
        <f t="shared" si="0"/>
        <v>1</v>
      </c>
      <c r="N22" s="11">
        <v>20.112499999999997</v>
      </c>
      <c r="O22" s="11">
        <v>58.613199999999999</v>
      </c>
      <c r="P22" s="11">
        <f t="shared" si="2"/>
        <v>12.527534186835256</v>
      </c>
      <c r="Q22" s="4">
        <v>-38475.232000000004</v>
      </c>
      <c r="R22" s="4">
        <v>491728.027</v>
      </c>
      <c r="S22" s="4">
        <v>187193.37599999999</v>
      </c>
      <c r="T22" s="4">
        <v>121389.79300000001</v>
      </c>
      <c r="U22" s="4">
        <v>0</v>
      </c>
      <c r="V22" s="4">
        <v>678921.40300000005</v>
      </c>
      <c r="W22" s="4">
        <v>640446.17099999997</v>
      </c>
      <c r="X22" s="4">
        <f t="shared" si="3"/>
        <v>1236.2119955654105</v>
      </c>
      <c r="Y22" s="4">
        <f t="shared" si="4"/>
        <v>1150.9010598669622</v>
      </c>
      <c r="Z22" s="4">
        <f t="shared" si="5"/>
        <v>1090.3060465631929</v>
      </c>
    </row>
    <row r="23" spans="1:26">
      <c r="A23" t="s">
        <v>36</v>
      </c>
      <c r="B23" s="9" t="s">
        <v>32</v>
      </c>
      <c r="C23" s="10" t="s">
        <v>52</v>
      </c>
      <c r="D23" s="4">
        <v>485</v>
      </c>
      <c r="E23" s="11">
        <v>1</v>
      </c>
      <c r="F23" s="11">
        <v>1</v>
      </c>
      <c r="G23" s="11">
        <v>39.681399999999996</v>
      </c>
      <c r="H23" s="11">
        <v>3.5305</v>
      </c>
      <c r="I23" s="11">
        <v>12.895</v>
      </c>
      <c r="J23" s="11">
        <v>55.147500000000001</v>
      </c>
      <c r="K23" s="11">
        <v>2.9594</v>
      </c>
      <c r="L23" s="11">
        <f t="shared" si="1"/>
        <v>58.106900000000003</v>
      </c>
      <c r="M23" s="12">
        <f t="shared" si="0"/>
        <v>0.94906973182186627</v>
      </c>
      <c r="N23" s="11">
        <v>20.887600000000003</v>
      </c>
      <c r="O23" s="11">
        <v>78.994500000000002</v>
      </c>
      <c r="P23" s="11">
        <f t="shared" si="2"/>
        <v>11.223760121633161</v>
      </c>
      <c r="Q23" s="4">
        <v>-41707.741000000002</v>
      </c>
      <c r="R23" s="4">
        <v>685254.81799999997</v>
      </c>
      <c r="S23" s="4">
        <v>290525.75900000002</v>
      </c>
      <c r="T23" s="4">
        <v>216331.27100000001</v>
      </c>
      <c r="U23" s="4">
        <v>0</v>
      </c>
      <c r="V23" s="4">
        <v>975780.57700000005</v>
      </c>
      <c r="W23" s="4">
        <v>934072.83600000001</v>
      </c>
      <c r="X23" s="4">
        <f t="shared" si="3"/>
        <v>1565.8748577319589</v>
      </c>
      <c r="Y23" s="4">
        <f t="shared" si="4"/>
        <v>1479.8795154639174</v>
      </c>
      <c r="Z23" s="4">
        <f t="shared" si="5"/>
        <v>1412.8965319587628</v>
      </c>
    </row>
    <row r="24" spans="1:26">
      <c r="A24" t="s">
        <v>44</v>
      </c>
      <c r="B24" s="9" t="s">
        <v>32</v>
      </c>
      <c r="C24" s="10" t="s">
        <v>53</v>
      </c>
      <c r="D24" s="4">
        <v>520</v>
      </c>
      <c r="E24" s="11">
        <v>1</v>
      </c>
      <c r="F24" s="11">
        <v>1</v>
      </c>
      <c r="G24" s="11">
        <v>38.722700000000003</v>
      </c>
      <c r="H24" s="11">
        <v>3.0495000000000001</v>
      </c>
      <c r="I24" s="11">
        <v>1.0476000000000001</v>
      </c>
      <c r="J24" s="11">
        <v>36.099400000000003</v>
      </c>
      <c r="K24" s="11">
        <v>8.7203999999999997</v>
      </c>
      <c r="L24" s="11">
        <f t="shared" si="1"/>
        <v>44.819800000000001</v>
      </c>
      <c r="M24" s="12">
        <f t="shared" si="0"/>
        <v>0.80543420541814115</v>
      </c>
      <c r="N24" s="11">
        <v>19.155999999999999</v>
      </c>
      <c r="O24" s="11">
        <v>63.9758</v>
      </c>
      <c r="P24" s="11">
        <f t="shared" si="2"/>
        <v>12.448470513882437</v>
      </c>
      <c r="Q24" s="4">
        <v>-34871.99</v>
      </c>
      <c r="R24" s="4">
        <v>547008.15599999996</v>
      </c>
      <c r="S24" s="4">
        <v>282906.23599999998</v>
      </c>
      <c r="T24" s="4">
        <v>184954.141</v>
      </c>
      <c r="U24" s="4">
        <v>0</v>
      </c>
      <c r="V24" s="4">
        <v>829914.39199999999</v>
      </c>
      <c r="W24" s="4">
        <v>795042.402</v>
      </c>
      <c r="X24" s="4">
        <f t="shared" si="3"/>
        <v>1240.3081749999999</v>
      </c>
      <c r="Y24" s="4">
        <f t="shared" si="4"/>
        <v>1173.2466557692308</v>
      </c>
      <c r="Z24" s="4">
        <f t="shared" si="5"/>
        <v>1051.9387615384614</v>
      </c>
    </row>
    <row r="25" spans="1:26">
      <c r="A25" t="s">
        <v>34</v>
      </c>
      <c r="B25" s="9" t="s">
        <v>32</v>
      </c>
      <c r="C25" s="10" t="s">
        <v>54</v>
      </c>
      <c r="D25" s="4">
        <v>165</v>
      </c>
      <c r="E25" s="11">
        <v>1</v>
      </c>
      <c r="F25" s="11">
        <v>1</v>
      </c>
      <c r="G25" s="11">
        <v>14.46</v>
      </c>
      <c r="H25" s="11">
        <v>1.62</v>
      </c>
      <c r="I25" s="11">
        <v>0</v>
      </c>
      <c r="J25" s="11">
        <v>16.62</v>
      </c>
      <c r="K25" s="11">
        <v>1.46</v>
      </c>
      <c r="L25" s="11">
        <f t="shared" si="1"/>
        <v>18.080000000000002</v>
      </c>
      <c r="M25" s="12">
        <f t="shared" si="0"/>
        <v>0.91924778761061943</v>
      </c>
      <c r="N25" s="11">
        <v>10.17</v>
      </c>
      <c r="O25" s="11">
        <v>28.25</v>
      </c>
      <c r="P25" s="11">
        <f t="shared" si="2"/>
        <v>10.261194029850746</v>
      </c>
      <c r="Q25" s="4">
        <v>-19398.031999999999</v>
      </c>
      <c r="R25" s="4">
        <v>236495.538</v>
      </c>
      <c r="S25" s="4">
        <v>178423.74400000001</v>
      </c>
      <c r="T25" s="4">
        <v>140363.519</v>
      </c>
      <c r="U25" s="4">
        <v>0</v>
      </c>
      <c r="V25" s="4">
        <v>414919.28200000001</v>
      </c>
      <c r="W25" s="4">
        <v>395521.25</v>
      </c>
      <c r="X25" s="4">
        <f t="shared" si="3"/>
        <v>1663.9743212121214</v>
      </c>
      <c r="Y25" s="4">
        <f t="shared" si="4"/>
        <v>1546.4104909090909</v>
      </c>
      <c r="Z25" s="4">
        <f t="shared" si="5"/>
        <v>1433.3062909090909</v>
      </c>
    </row>
    <row r="26" spans="1:26">
      <c r="A26" t="s">
        <v>38</v>
      </c>
      <c r="B26" s="9" t="s">
        <v>32</v>
      </c>
      <c r="C26" s="10" t="s">
        <v>55</v>
      </c>
      <c r="D26" s="4">
        <v>391</v>
      </c>
      <c r="E26" s="11">
        <v>1</v>
      </c>
      <c r="F26" s="11">
        <v>1</v>
      </c>
      <c r="G26" s="11">
        <v>29.4268</v>
      </c>
      <c r="H26" s="11">
        <v>3</v>
      </c>
      <c r="I26" s="11">
        <v>1.98</v>
      </c>
      <c r="J26" s="11">
        <v>36.206800000000001</v>
      </c>
      <c r="K26" s="11">
        <v>0.2</v>
      </c>
      <c r="L26" s="11">
        <f t="shared" si="1"/>
        <v>36.406800000000004</v>
      </c>
      <c r="M26" s="12">
        <f t="shared" si="0"/>
        <v>0.99450652075985801</v>
      </c>
      <c r="N26" s="11">
        <v>18.073800000000006</v>
      </c>
      <c r="O26" s="11">
        <v>54.48060000000001</v>
      </c>
      <c r="P26" s="11">
        <f t="shared" si="2"/>
        <v>12.057927393390653</v>
      </c>
      <c r="Q26" s="4">
        <v>-39139.114999999998</v>
      </c>
      <c r="R26" s="4">
        <v>473815.94199999998</v>
      </c>
      <c r="S26" s="4">
        <v>243506.08100000001</v>
      </c>
      <c r="T26" s="4">
        <v>181987.83799999999</v>
      </c>
      <c r="U26" s="4">
        <v>0</v>
      </c>
      <c r="V26" s="4">
        <v>717322.02300000004</v>
      </c>
      <c r="W26" s="4">
        <v>678182.90800000005</v>
      </c>
      <c r="X26" s="4">
        <f t="shared" si="3"/>
        <v>1369.141138107417</v>
      </c>
      <c r="Y26" s="4">
        <f t="shared" si="4"/>
        <v>1269.0410997442457</v>
      </c>
      <c r="Z26" s="4">
        <f t="shared" si="5"/>
        <v>1211.8054782608694</v>
      </c>
    </row>
    <row r="27" spans="1:26">
      <c r="A27" t="s">
        <v>38</v>
      </c>
      <c r="B27" s="9" t="s">
        <v>32</v>
      </c>
      <c r="C27" s="10" t="s">
        <v>56</v>
      </c>
      <c r="D27" s="4">
        <v>358</v>
      </c>
      <c r="E27" s="11">
        <v>1</v>
      </c>
      <c r="F27" s="11">
        <v>2</v>
      </c>
      <c r="G27" s="11">
        <v>33.994799999999998</v>
      </c>
      <c r="H27" s="11">
        <v>2</v>
      </c>
      <c r="I27" s="11">
        <v>1.8962000000000001</v>
      </c>
      <c r="J27" s="11">
        <v>40.890999999999998</v>
      </c>
      <c r="K27" s="11">
        <v>0</v>
      </c>
      <c r="L27" s="11">
        <f t="shared" si="1"/>
        <v>40.890999999999998</v>
      </c>
      <c r="M27" s="12">
        <f t="shared" si="0"/>
        <v>1</v>
      </c>
      <c r="N27" s="11">
        <v>8.1550000000000047</v>
      </c>
      <c r="O27" s="11">
        <v>49.046000000000006</v>
      </c>
      <c r="P27" s="11">
        <f t="shared" si="2"/>
        <v>9.9458810717103585</v>
      </c>
      <c r="Q27" s="4">
        <v>-31144.674999999999</v>
      </c>
      <c r="R27" s="4">
        <v>465146.75300000003</v>
      </c>
      <c r="S27" s="4">
        <v>283504.82</v>
      </c>
      <c r="T27" s="4">
        <v>214141.70499999999</v>
      </c>
      <c r="U27" s="4">
        <v>0</v>
      </c>
      <c r="V27" s="4">
        <v>748651.57299999997</v>
      </c>
      <c r="W27" s="4">
        <v>717506.89800000004</v>
      </c>
      <c r="X27" s="4">
        <f t="shared" si="3"/>
        <v>1493.0443240223465</v>
      </c>
      <c r="Y27" s="4">
        <f t="shared" si="4"/>
        <v>1406.048025139665</v>
      </c>
      <c r="Z27" s="4">
        <f t="shared" si="5"/>
        <v>1299.2926061452515</v>
      </c>
    </row>
    <row r="28" spans="1:26">
      <c r="A28" t="s">
        <v>34</v>
      </c>
      <c r="B28" s="9" t="s">
        <v>32</v>
      </c>
      <c r="C28" s="10" t="s">
        <v>57</v>
      </c>
      <c r="D28" s="4">
        <v>125</v>
      </c>
      <c r="E28" s="11">
        <v>1</v>
      </c>
      <c r="F28" s="11">
        <v>0</v>
      </c>
      <c r="G28" s="11">
        <v>11.319100000000001</v>
      </c>
      <c r="H28" s="11">
        <v>1</v>
      </c>
      <c r="I28" s="11">
        <v>1.49</v>
      </c>
      <c r="J28" s="11">
        <v>12.7172</v>
      </c>
      <c r="K28" s="11">
        <v>2.0918999999999999</v>
      </c>
      <c r="L28" s="11">
        <f t="shared" si="1"/>
        <v>14.809100000000001</v>
      </c>
      <c r="M28" s="12">
        <f t="shared" si="0"/>
        <v>0.85874225982672814</v>
      </c>
      <c r="N28" s="11">
        <v>13.939999999999998</v>
      </c>
      <c r="O28" s="11">
        <v>28.749099999999999</v>
      </c>
      <c r="P28" s="11">
        <f t="shared" si="2"/>
        <v>10.146845142908166</v>
      </c>
      <c r="Q28" s="4">
        <v>-16498.772000000001</v>
      </c>
      <c r="R28" s="4">
        <v>207651.45600000001</v>
      </c>
      <c r="S28" s="4">
        <v>148015.18400000001</v>
      </c>
      <c r="T28" s="4">
        <v>113571.202</v>
      </c>
      <c r="U28" s="4">
        <v>0</v>
      </c>
      <c r="V28" s="4">
        <v>355666.64</v>
      </c>
      <c r="W28" s="4">
        <v>339167.86800000002</v>
      </c>
      <c r="X28" s="4">
        <f t="shared" si="3"/>
        <v>1936.7635040000002</v>
      </c>
      <c r="Y28" s="4">
        <f t="shared" si="4"/>
        <v>1804.7733280000002</v>
      </c>
      <c r="Z28" s="4">
        <f t="shared" si="5"/>
        <v>1661.211648</v>
      </c>
    </row>
    <row r="29" spans="1:26">
      <c r="A29" t="s">
        <v>31</v>
      </c>
      <c r="B29" s="9" t="s">
        <v>32</v>
      </c>
      <c r="C29" s="10" t="s">
        <v>58</v>
      </c>
      <c r="D29" s="4">
        <v>682</v>
      </c>
      <c r="E29" s="11">
        <v>1</v>
      </c>
      <c r="F29" s="11">
        <v>1</v>
      </c>
      <c r="G29" s="11">
        <v>46.278300000000002</v>
      </c>
      <c r="H29" s="11">
        <v>5.2385999999999999</v>
      </c>
      <c r="I29" s="11">
        <v>12.643699999999999</v>
      </c>
      <c r="J29" s="11">
        <v>59.433700000000002</v>
      </c>
      <c r="K29" s="11">
        <v>6.7269000000000005</v>
      </c>
      <c r="L29" s="11">
        <f t="shared" si="1"/>
        <v>66.160600000000002</v>
      </c>
      <c r="M29" s="12">
        <f t="shared" si="0"/>
        <v>0.89832468266611853</v>
      </c>
      <c r="N29" s="11">
        <v>25.876599999999989</v>
      </c>
      <c r="O29" s="11">
        <v>92.037199999999984</v>
      </c>
      <c r="P29" s="11">
        <f t="shared" si="2"/>
        <v>13.238374203416743</v>
      </c>
      <c r="Q29" s="4">
        <v>-70057.214000000007</v>
      </c>
      <c r="R29" s="4">
        <v>797220.69900000002</v>
      </c>
      <c r="S29" s="4">
        <v>336821.01799999998</v>
      </c>
      <c r="T29" s="4">
        <v>253995.16200000001</v>
      </c>
      <c r="U29" s="4">
        <v>0</v>
      </c>
      <c r="V29" s="4">
        <v>1134041.7169999999</v>
      </c>
      <c r="W29" s="4">
        <v>1063984.503</v>
      </c>
      <c r="X29" s="4">
        <f t="shared" si="3"/>
        <v>1290.3908431085042</v>
      </c>
      <c r="Y29" s="4">
        <f t="shared" si="4"/>
        <v>1187.6676554252199</v>
      </c>
      <c r="Z29" s="4">
        <f t="shared" si="5"/>
        <v>1168.9453064516129</v>
      </c>
    </row>
    <row r="30" spans="1:26">
      <c r="A30" t="s">
        <v>38</v>
      </c>
      <c r="B30" s="9" t="s">
        <v>32</v>
      </c>
      <c r="C30" s="10" t="s">
        <v>59</v>
      </c>
      <c r="D30" s="4">
        <v>326</v>
      </c>
      <c r="E30" s="11">
        <v>1</v>
      </c>
      <c r="F30" s="11">
        <v>1</v>
      </c>
      <c r="G30" s="11">
        <v>25.5181</v>
      </c>
      <c r="H30" s="11">
        <v>4</v>
      </c>
      <c r="I30" s="11">
        <v>1.7474000000000001</v>
      </c>
      <c r="J30" s="11">
        <v>32.8855</v>
      </c>
      <c r="K30" s="11">
        <v>0.38</v>
      </c>
      <c r="L30" s="11">
        <f t="shared" si="1"/>
        <v>33.265500000000003</v>
      </c>
      <c r="M30" s="12">
        <f t="shared" si="0"/>
        <v>0.98857675369376674</v>
      </c>
      <c r="N30" s="11">
        <v>9.8173999999999975</v>
      </c>
      <c r="O30" s="11">
        <v>43.082900000000002</v>
      </c>
      <c r="P30" s="11">
        <f t="shared" si="2"/>
        <v>11.044071264749425</v>
      </c>
      <c r="Q30" s="4">
        <v>-35428.699999999997</v>
      </c>
      <c r="R30" s="4">
        <v>405982.34</v>
      </c>
      <c r="S30" s="4">
        <v>206453.43400000001</v>
      </c>
      <c r="T30" s="4">
        <v>151428.58799999999</v>
      </c>
      <c r="U30" s="4">
        <v>0</v>
      </c>
      <c r="V30" s="4">
        <v>612435.77399999998</v>
      </c>
      <c r="W30" s="4">
        <v>577007.07400000002</v>
      </c>
      <c r="X30" s="4">
        <f t="shared" si="3"/>
        <v>1414.132472392638</v>
      </c>
      <c r="Y30" s="4">
        <f t="shared" si="4"/>
        <v>1305.4554785276075</v>
      </c>
      <c r="Z30" s="4">
        <f t="shared" si="5"/>
        <v>1245.344601226994</v>
      </c>
    </row>
    <row r="31" spans="1:26">
      <c r="A31" t="s">
        <v>44</v>
      </c>
      <c r="B31" s="9" t="s">
        <v>32</v>
      </c>
      <c r="C31" s="10" t="s">
        <v>60</v>
      </c>
      <c r="D31" s="4">
        <v>547</v>
      </c>
      <c r="E31" s="11">
        <v>1</v>
      </c>
      <c r="F31" s="11">
        <v>1</v>
      </c>
      <c r="G31" s="11">
        <v>43.83</v>
      </c>
      <c r="H31" s="11">
        <v>1.5</v>
      </c>
      <c r="I31" s="11">
        <v>4.26</v>
      </c>
      <c r="J31" s="11">
        <v>49.99</v>
      </c>
      <c r="K31" s="11">
        <v>1.6</v>
      </c>
      <c r="L31" s="11">
        <f t="shared" si="1"/>
        <v>51.59</v>
      </c>
      <c r="M31" s="12">
        <f t="shared" si="0"/>
        <v>0.968986237642954</v>
      </c>
      <c r="N31" s="11">
        <v>20.99</v>
      </c>
      <c r="O31" s="11">
        <v>72.58</v>
      </c>
      <c r="P31" s="11">
        <f t="shared" si="2"/>
        <v>12.067063754687846</v>
      </c>
      <c r="Q31" s="4">
        <v>-62424.764999999999</v>
      </c>
      <c r="R31" s="4">
        <v>597713.80500000005</v>
      </c>
      <c r="S31" s="4">
        <v>267793.31199999998</v>
      </c>
      <c r="T31" s="4">
        <v>191568.30900000001</v>
      </c>
      <c r="U31" s="4">
        <v>0</v>
      </c>
      <c r="V31" s="4">
        <v>865507.11699999997</v>
      </c>
      <c r="W31" s="4">
        <v>803082.35199999996</v>
      </c>
      <c r="X31" s="4">
        <f t="shared" si="3"/>
        <v>1232.063634369287</v>
      </c>
      <c r="Y31" s="4">
        <f t="shared" si="4"/>
        <v>1117.9415776965263</v>
      </c>
      <c r="Z31" s="4">
        <f t="shared" si="5"/>
        <v>1092.7126234003658</v>
      </c>
    </row>
    <row r="32" spans="1:26">
      <c r="A32" t="s">
        <v>44</v>
      </c>
      <c r="B32" s="9" t="s">
        <v>32</v>
      </c>
      <c r="C32" s="10" t="s">
        <v>61</v>
      </c>
      <c r="D32" s="4">
        <v>592</v>
      </c>
      <c r="E32" s="11">
        <v>1</v>
      </c>
      <c r="F32" s="11">
        <v>1</v>
      </c>
      <c r="G32" s="11">
        <v>49.9268</v>
      </c>
      <c r="H32" s="11">
        <v>2.5</v>
      </c>
      <c r="I32" s="11">
        <v>3.1466000000000003</v>
      </c>
      <c r="J32" s="11">
        <v>53.9193</v>
      </c>
      <c r="K32" s="11">
        <v>3.6541000000000001</v>
      </c>
      <c r="L32" s="11">
        <f t="shared" si="1"/>
        <v>57.573399999999999</v>
      </c>
      <c r="M32" s="12">
        <f t="shared" si="0"/>
        <v>0.93653145376163294</v>
      </c>
      <c r="N32" s="11">
        <v>19.715</v>
      </c>
      <c r="O32" s="11">
        <v>77.288399999999996</v>
      </c>
      <c r="P32" s="11">
        <f t="shared" si="2"/>
        <v>11.291934659372687</v>
      </c>
      <c r="Q32" s="4">
        <v>-48648.552000000003</v>
      </c>
      <c r="R32" s="4">
        <v>664132.06299999997</v>
      </c>
      <c r="S32" s="4">
        <v>251680.46</v>
      </c>
      <c r="T32" s="4">
        <v>157196.46100000001</v>
      </c>
      <c r="U32" s="4">
        <v>0</v>
      </c>
      <c r="V32" s="4">
        <v>915812.52300000004</v>
      </c>
      <c r="W32" s="4">
        <v>867163.97100000002</v>
      </c>
      <c r="X32" s="4">
        <f t="shared" si="3"/>
        <v>1281.4460506756757</v>
      </c>
      <c r="Y32" s="4">
        <f t="shared" si="4"/>
        <v>1199.2694425675677</v>
      </c>
      <c r="Z32" s="4">
        <f t="shared" si="5"/>
        <v>1121.8447010135135</v>
      </c>
    </row>
    <row r="33" spans="1:26">
      <c r="A33" t="s">
        <v>31</v>
      </c>
      <c r="B33" s="9" t="s">
        <v>32</v>
      </c>
      <c r="C33" s="10" t="s">
        <v>62</v>
      </c>
      <c r="D33" s="4">
        <v>607</v>
      </c>
      <c r="E33" s="11">
        <v>1</v>
      </c>
      <c r="F33" s="11">
        <v>2</v>
      </c>
      <c r="G33" s="11">
        <v>42.39</v>
      </c>
      <c r="H33" s="11">
        <v>1</v>
      </c>
      <c r="I33" s="11">
        <v>4.82</v>
      </c>
      <c r="J33" s="11">
        <v>51.21</v>
      </c>
      <c r="K33" s="11">
        <v>0</v>
      </c>
      <c r="L33" s="11">
        <f t="shared" si="1"/>
        <v>51.21</v>
      </c>
      <c r="M33" s="12">
        <f t="shared" si="0"/>
        <v>1</v>
      </c>
      <c r="N33" s="11">
        <v>38.43</v>
      </c>
      <c r="O33" s="11">
        <v>89.64</v>
      </c>
      <c r="P33" s="11">
        <f t="shared" si="2"/>
        <v>13.989398478912191</v>
      </c>
      <c r="Q33" s="4">
        <v>-50291.347999999998</v>
      </c>
      <c r="R33" s="4">
        <v>707311.10800000001</v>
      </c>
      <c r="S33" s="4">
        <v>418489.44099999999</v>
      </c>
      <c r="T33" s="4">
        <v>325907.80300000001</v>
      </c>
      <c r="U33" s="4">
        <v>0</v>
      </c>
      <c r="V33" s="4">
        <v>1125800.5490000001</v>
      </c>
      <c r="W33" s="4">
        <v>1075509.2009999999</v>
      </c>
      <c r="X33" s="4">
        <f t="shared" si="3"/>
        <v>1317.780471169687</v>
      </c>
      <c r="Y33" s="4">
        <f t="shared" si="4"/>
        <v>1234.9281680395384</v>
      </c>
      <c r="Z33" s="4">
        <f t="shared" si="5"/>
        <v>1165.257179571664</v>
      </c>
    </row>
    <row r="34" spans="1:26">
      <c r="A34" t="s">
        <v>36</v>
      </c>
      <c r="B34" s="9" t="s">
        <v>32</v>
      </c>
      <c r="C34" s="10" t="s">
        <v>63</v>
      </c>
      <c r="D34" s="4">
        <v>482</v>
      </c>
      <c r="E34" s="11">
        <v>1</v>
      </c>
      <c r="F34" s="11">
        <v>2</v>
      </c>
      <c r="G34" s="11">
        <v>33.086399999999998</v>
      </c>
      <c r="H34" s="11">
        <v>1</v>
      </c>
      <c r="I34" s="11">
        <v>7.2721</v>
      </c>
      <c r="J34" s="11">
        <v>40.082799999999999</v>
      </c>
      <c r="K34" s="11">
        <v>4.2756999999999996</v>
      </c>
      <c r="L34" s="11">
        <f t="shared" si="1"/>
        <v>44.358499999999999</v>
      </c>
      <c r="M34" s="12">
        <f t="shared" si="0"/>
        <v>0.903610356526934</v>
      </c>
      <c r="N34" s="11">
        <v>22.250000000000004</v>
      </c>
      <c r="O34" s="11">
        <v>66.608500000000006</v>
      </c>
      <c r="P34" s="11">
        <f t="shared" si="2"/>
        <v>14.140536988358994</v>
      </c>
      <c r="Q34" s="4">
        <v>-51983.273000000001</v>
      </c>
      <c r="R34" s="4">
        <v>586224.53599999996</v>
      </c>
      <c r="S34" s="4">
        <v>315723.62699999998</v>
      </c>
      <c r="T34" s="4">
        <v>240804.6</v>
      </c>
      <c r="U34" s="4">
        <v>0</v>
      </c>
      <c r="V34" s="4">
        <v>901948.16299999994</v>
      </c>
      <c r="W34" s="4">
        <v>849964.89</v>
      </c>
      <c r="X34" s="4">
        <f t="shared" si="3"/>
        <v>1371.6671431535269</v>
      </c>
      <c r="Y34" s="4">
        <f t="shared" si="4"/>
        <v>1263.8180290456432</v>
      </c>
      <c r="Z34" s="4">
        <f t="shared" si="5"/>
        <v>1216.2334771784231</v>
      </c>
    </row>
    <row r="35" spans="1:26">
      <c r="A35" t="s">
        <v>38</v>
      </c>
      <c r="B35" s="9" t="s">
        <v>32</v>
      </c>
      <c r="C35" s="10" t="s">
        <v>64</v>
      </c>
      <c r="D35" s="4">
        <v>391</v>
      </c>
      <c r="E35" s="11">
        <v>1</v>
      </c>
      <c r="F35" s="11">
        <v>1</v>
      </c>
      <c r="G35" s="11">
        <v>23.41</v>
      </c>
      <c r="H35" s="11">
        <v>1</v>
      </c>
      <c r="I35" s="11">
        <v>2</v>
      </c>
      <c r="J35" s="11">
        <v>28.41</v>
      </c>
      <c r="K35" s="11">
        <v>0</v>
      </c>
      <c r="L35" s="11">
        <f t="shared" si="1"/>
        <v>28.41</v>
      </c>
      <c r="M35" s="12">
        <f t="shared" si="0"/>
        <v>1</v>
      </c>
      <c r="N35" s="11">
        <v>11.15</v>
      </c>
      <c r="O35" s="11">
        <v>39.56</v>
      </c>
      <c r="P35" s="11">
        <f t="shared" si="2"/>
        <v>16.018025399426463</v>
      </c>
      <c r="Q35" s="4">
        <v>-30854.59</v>
      </c>
      <c r="R35" s="4">
        <v>408790.06699999998</v>
      </c>
      <c r="S35" s="4">
        <v>198122.00399999999</v>
      </c>
      <c r="T35" s="4">
        <v>144861.40299999999</v>
      </c>
      <c r="U35" s="4">
        <v>0</v>
      </c>
      <c r="V35" s="4">
        <v>606912.071</v>
      </c>
      <c r="W35" s="4">
        <v>576057.48100000003</v>
      </c>
      <c r="X35" s="4">
        <f t="shared" si="3"/>
        <v>1181.7152634271099</v>
      </c>
      <c r="Y35" s="4">
        <f t="shared" si="4"/>
        <v>1102.8032685421995</v>
      </c>
      <c r="Z35" s="4">
        <f t="shared" si="5"/>
        <v>1045.4988925831201</v>
      </c>
    </row>
    <row r="36" spans="1:26">
      <c r="A36" t="s">
        <v>44</v>
      </c>
      <c r="B36" s="9" t="s">
        <v>32</v>
      </c>
      <c r="C36" s="10" t="s">
        <v>65</v>
      </c>
      <c r="D36" s="4">
        <v>511</v>
      </c>
      <c r="E36" s="11">
        <v>1</v>
      </c>
      <c r="F36" s="11">
        <v>1</v>
      </c>
      <c r="G36" s="11">
        <v>37.707000000000001</v>
      </c>
      <c r="H36" s="11">
        <v>3.1905000000000001</v>
      </c>
      <c r="I36" s="11">
        <v>4.0038</v>
      </c>
      <c r="J36" s="11">
        <v>45.901299999999999</v>
      </c>
      <c r="K36" s="11">
        <v>1</v>
      </c>
      <c r="L36" s="11">
        <f t="shared" si="1"/>
        <v>46.901299999999999</v>
      </c>
      <c r="M36" s="12">
        <f t="shared" si="0"/>
        <v>0.97867862937701089</v>
      </c>
      <c r="N36" s="11">
        <v>23.397600000000001</v>
      </c>
      <c r="O36" s="11">
        <v>70.298900000000003</v>
      </c>
      <c r="P36" s="11">
        <f t="shared" si="2"/>
        <v>12.494651262302096</v>
      </c>
      <c r="Q36" s="4">
        <v>-37204.127</v>
      </c>
      <c r="R36" s="4">
        <v>606868.56099999999</v>
      </c>
      <c r="S36" s="4">
        <v>281714.565</v>
      </c>
      <c r="T36" s="4">
        <v>212683.24100000001</v>
      </c>
      <c r="U36" s="4">
        <v>0</v>
      </c>
      <c r="V36" s="4">
        <v>888583.12600000005</v>
      </c>
      <c r="W36" s="4">
        <v>851378.99899999995</v>
      </c>
      <c r="X36" s="4">
        <f t="shared" si="3"/>
        <v>1322.700362035225</v>
      </c>
      <c r="Y36" s="4">
        <f t="shared" si="4"/>
        <v>1249.8938512720156</v>
      </c>
      <c r="Z36" s="4">
        <f t="shared" si="5"/>
        <v>1187.6097084148728</v>
      </c>
    </row>
    <row r="37" spans="1:26">
      <c r="A37" t="s">
        <v>36</v>
      </c>
      <c r="B37" s="9" t="s">
        <v>32</v>
      </c>
      <c r="C37" s="10" t="s">
        <v>66</v>
      </c>
      <c r="D37" s="4">
        <v>489</v>
      </c>
      <c r="E37" s="11">
        <v>1</v>
      </c>
      <c r="F37" s="11">
        <v>1</v>
      </c>
      <c r="G37" s="11">
        <v>38.1661</v>
      </c>
      <c r="H37" s="11">
        <v>2</v>
      </c>
      <c r="I37" s="11">
        <v>2.589</v>
      </c>
      <c r="J37" s="11">
        <v>39.838200000000001</v>
      </c>
      <c r="K37" s="11">
        <v>4.9169</v>
      </c>
      <c r="L37" s="11">
        <f t="shared" si="1"/>
        <v>44.755099999999999</v>
      </c>
      <c r="M37" s="12">
        <f t="shared" si="0"/>
        <v>0.89013766028899499</v>
      </c>
      <c r="N37" s="11">
        <v>21.260000000000005</v>
      </c>
      <c r="O37" s="11">
        <v>66.015100000000004</v>
      </c>
      <c r="P37" s="11">
        <f t="shared" si="2"/>
        <v>12.174445614585434</v>
      </c>
      <c r="Q37" s="4">
        <v>-43100.995999999999</v>
      </c>
      <c r="R37" s="4">
        <v>541547.20799999998</v>
      </c>
      <c r="S37" s="4">
        <v>348432.755</v>
      </c>
      <c r="T37" s="4">
        <v>270571.049</v>
      </c>
      <c r="U37" s="4">
        <v>0</v>
      </c>
      <c r="V37" s="4">
        <v>889979.96299999999</v>
      </c>
      <c r="W37" s="4">
        <v>846878.96699999995</v>
      </c>
      <c r="X37" s="4">
        <f t="shared" si="3"/>
        <v>1266.6848957055215</v>
      </c>
      <c r="Y37" s="4">
        <f t="shared" si="4"/>
        <v>1178.543799591002</v>
      </c>
      <c r="Z37" s="4">
        <f t="shared" si="5"/>
        <v>1107.4585030674846</v>
      </c>
    </row>
    <row r="38" spans="1:26">
      <c r="A38" t="s">
        <v>41</v>
      </c>
      <c r="B38" s="9" t="s">
        <v>32</v>
      </c>
      <c r="C38" s="10" t="s">
        <v>67</v>
      </c>
      <c r="D38" s="4">
        <v>206</v>
      </c>
      <c r="E38" s="11">
        <v>1</v>
      </c>
      <c r="F38" s="11">
        <v>1</v>
      </c>
      <c r="G38" s="11">
        <v>19.192699999999999</v>
      </c>
      <c r="H38" s="11">
        <v>2</v>
      </c>
      <c r="I38" s="11">
        <v>0</v>
      </c>
      <c r="J38" s="11">
        <v>20.0655</v>
      </c>
      <c r="K38" s="11">
        <v>3.1272000000000002</v>
      </c>
      <c r="L38" s="11">
        <f t="shared" si="1"/>
        <v>23.192700000000002</v>
      </c>
      <c r="M38" s="12">
        <f t="shared" si="0"/>
        <v>0.86516446985473872</v>
      </c>
      <c r="N38" s="11">
        <v>11.750000000000002</v>
      </c>
      <c r="O38" s="11">
        <v>34.942700000000002</v>
      </c>
      <c r="P38" s="11">
        <f t="shared" si="2"/>
        <v>9.720328226228844</v>
      </c>
      <c r="Q38" s="4">
        <v>-23834.202000000001</v>
      </c>
      <c r="R38" s="4">
        <v>301888.51500000001</v>
      </c>
      <c r="S38" s="4">
        <v>180591.30799999999</v>
      </c>
      <c r="T38" s="4">
        <v>139851.48699999999</v>
      </c>
      <c r="U38" s="4">
        <v>0</v>
      </c>
      <c r="V38" s="4">
        <v>482479.82299999997</v>
      </c>
      <c r="W38" s="4">
        <v>458645.62099999998</v>
      </c>
      <c r="X38" s="4">
        <f t="shared" si="3"/>
        <v>1663.2443495145631</v>
      </c>
      <c r="Y38" s="4">
        <f t="shared" si="4"/>
        <v>1547.5443398058251</v>
      </c>
      <c r="Z38" s="4">
        <f t="shared" si="5"/>
        <v>1465.4782281553398</v>
      </c>
    </row>
    <row r="39" spans="1:26">
      <c r="A39" t="s">
        <v>31</v>
      </c>
      <c r="B39" s="9" t="s">
        <v>32</v>
      </c>
      <c r="C39" s="10" t="s">
        <v>68</v>
      </c>
      <c r="D39" s="4">
        <v>642</v>
      </c>
      <c r="E39" s="11">
        <v>1</v>
      </c>
      <c r="F39" s="11">
        <v>2</v>
      </c>
      <c r="G39" s="11">
        <v>43.3</v>
      </c>
      <c r="H39" s="11">
        <v>2.7</v>
      </c>
      <c r="I39" s="11">
        <v>9.75</v>
      </c>
      <c r="J39" s="11">
        <v>56.87</v>
      </c>
      <c r="K39" s="11">
        <v>1.88</v>
      </c>
      <c r="L39" s="11">
        <f t="shared" si="1"/>
        <v>58.75</v>
      </c>
      <c r="M39" s="12">
        <f t="shared" si="0"/>
        <v>0.96799999999999997</v>
      </c>
      <c r="N39" s="11">
        <v>28.83</v>
      </c>
      <c r="O39" s="11">
        <v>87.58</v>
      </c>
      <c r="P39" s="11">
        <f t="shared" si="2"/>
        <v>13.956521739130435</v>
      </c>
      <c r="Q39" s="4">
        <v>-51549.675999999999</v>
      </c>
      <c r="R39" s="4">
        <v>731457.42599999998</v>
      </c>
      <c r="S39" s="4">
        <v>247472.424</v>
      </c>
      <c r="T39" s="4">
        <v>158660.31200000001</v>
      </c>
      <c r="U39" s="4">
        <v>0</v>
      </c>
      <c r="V39" s="4">
        <v>978929.85</v>
      </c>
      <c r="W39" s="4">
        <v>927380.174</v>
      </c>
      <c r="X39" s="4">
        <f t="shared" si="3"/>
        <v>1277.6784080996883</v>
      </c>
      <c r="Y39" s="4">
        <f t="shared" si="4"/>
        <v>1197.3829626168224</v>
      </c>
      <c r="Z39" s="4">
        <f t="shared" si="5"/>
        <v>1139.341785046729</v>
      </c>
    </row>
    <row r="40" spans="1:26">
      <c r="A40" t="s">
        <v>36</v>
      </c>
      <c r="B40" s="9" t="s">
        <v>32</v>
      </c>
      <c r="C40" s="10" t="s">
        <v>69</v>
      </c>
      <c r="D40" s="4">
        <v>465</v>
      </c>
      <c r="E40" s="11">
        <v>1</v>
      </c>
      <c r="F40" s="11">
        <v>2</v>
      </c>
      <c r="G40" s="11">
        <v>38.57</v>
      </c>
      <c r="H40" s="11">
        <v>1</v>
      </c>
      <c r="I40" s="11">
        <v>4.57</v>
      </c>
      <c r="J40" s="11">
        <v>42.34</v>
      </c>
      <c r="K40" s="11">
        <v>4.8</v>
      </c>
      <c r="L40" s="11">
        <f t="shared" si="1"/>
        <v>47.14</v>
      </c>
      <c r="M40" s="12">
        <f t="shared" si="0"/>
        <v>0.89817564700890973</v>
      </c>
      <c r="N40" s="11">
        <v>24.86</v>
      </c>
      <c r="O40" s="11">
        <v>72</v>
      </c>
      <c r="P40" s="11">
        <f t="shared" si="2"/>
        <v>11.751326762699014</v>
      </c>
      <c r="Q40" s="4">
        <v>-49612.673999999999</v>
      </c>
      <c r="R40" s="4">
        <v>635324.35400000005</v>
      </c>
      <c r="S40" s="4">
        <v>360770.761</v>
      </c>
      <c r="T40" s="4">
        <v>285238.68599999999</v>
      </c>
      <c r="U40" s="4">
        <v>0</v>
      </c>
      <c r="V40" s="4">
        <v>996095.11499999999</v>
      </c>
      <c r="W40" s="4">
        <v>946482.44099999999</v>
      </c>
      <c r="X40" s="4">
        <f t="shared" si="3"/>
        <v>1528.7235032258066</v>
      </c>
      <c r="Y40" s="4">
        <f t="shared" si="4"/>
        <v>1422.0295806451613</v>
      </c>
      <c r="Z40" s="4">
        <f t="shared" si="5"/>
        <v>1366.2889333333335</v>
      </c>
    </row>
    <row r="41" spans="1:26">
      <c r="A41" t="s">
        <v>38</v>
      </c>
      <c r="B41" s="9" t="s">
        <v>32</v>
      </c>
      <c r="C41" s="10" t="s">
        <v>70</v>
      </c>
      <c r="D41" s="4">
        <v>351</v>
      </c>
      <c r="E41" s="11">
        <v>1</v>
      </c>
      <c r="F41" s="11">
        <v>1</v>
      </c>
      <c r="G41" s="11">
        <v>26.63</v>
      </c>
      <c r="H41" s="11">
        <v>2</v>
      </c>
      <c r="I41" s="11">
        <v>1.98</v>
      </c>
      <c r="J41" s="11">
        <v>29.41</v>
      </c>
      <c r="K41" s="11">
        <v>3.2</v>
      </c>
      <c r="L41" s="11">
        <f t="shared" si="1"/>
        <v>32.61</v>
      </c>
      <c r="M41" s="12">
        <f t="shared" si="0"/>
        <v>0.90187059184299301</v>
      </c>
      <c r="N41" s="11">
        <v>15.21</v>
      </c>
      <c r="O41" s="11">
        <v>47.82</v>
      </c>
      <c r="P41" s="11">
        <f t="shared" si="2"/>
        <v>12.259867272092212</v>
      </c>
      <c r="Q41" s="4">
        <v>-34014.966999999997</v>
      </c>
      <c r="R41" s="4">
        <v>400642.424</v>
      </c>
      <c r="S41" s="4">
        <v>203342.5</v>
      </c>
      <c r="T41" s="4">
        <v>133504.55900000001</v>
      </c>
      <c r="U41" s="4">
        <v>0</v>
      </c>
      <c r="V41" s="4">
        <v>603984.924</v>
      </c>
      <c r="W41" s="4">
        <v>569969.95700000005</v>
      </c>
      <c r="X41" s="4">
        <f t="shared" si="3"/>
        <v>1340.3999002849002</v>
      </c>
      <c r="Y41" s="4">
        <f t="shared" si="4"/>
        <v>1243.4911623931625</v>
      </c>
      <c r="Z41" s="4">
        <f t="shared" si="5"/>
        <v>1141.4314074074075</v>
      </c>
    </row>
    <row r="42" spans="1:26">
      <c r="A42" t="s">
        <v>38</v>
      </c>
      <c r="B42" s="9" t="s">
        <v>32</v>
      </c>
      <c r="C42" s="10" t="s">
        <v>71</v>
      </c>
      <c r="D42" s="4">
        <v>309</v>
      </c>
      <c r="E42" s="11">
        <v>1</v>
      </c>
      <c r="F42" s="11">
        <v>1</v>
      </c>
      <c r="G42" s="11">
        <v>25.54</v>
      </c>
      <c r="H42" s="11">
        <v>4</v>
      </c>
      <c r="I42" s="11">
        <v>2.2599999999999998</v>
      </c>
      <c r="J42" s="11">
        <v>32.799999999999997</v>
      </c>
      <c r="K42" s="11">
        <v>1</v>
      </c>
      <c r="L42" s="11">
        <f t="shared" si="1"/>
        <v>33.799999999999997</v>
      </c>
      <c r="M42" s="12">
        <f t="shared" si="0"/>
        <v>0.97041420118343191</v>
      </c>
      <c r="N42" s="11">
        <v>18.260000000000002</v>
      </c>
      <c r="O42" s="11">
        <v>52.06</v>
      </c>
      <c r="P42" s="11">
        <f t="shared" si="2"/>
        <v>10.460392687880839</v>
      </c>
      <c r="Q42" s="4">
        <v>-54849.241999999998</v>
      </c>
      <c r="R42" s="4">
        <v>441618.41700000002</v>
      </c>
      <c r="S42" s="4">
        <v>302706.26299999998</v>
      </c>
      <c r="T42" s="4">
        <v>219328.06400000001</v>
      </c>
      <c r="U42" s="4">
        <v>0</v>
      </c>
      <c r="V42" s="4">
        <v>744324.68</v>
      </c>
      <c r="W42" s="4">
        <v>689475.43799999997</v>
      </c>
      <c r="X42" s="4">
        <f t="shared" si="3"/>
        <v>1699.0181747572817</v>
      </c>
      <c r="Y42" s="4">
        <f t="shared" si="4"/>
        <v>1521.5125372168284</v>
      </c>
      <c r="Z42" s="4">
        <f t="shared" si="5"/>
        <v>1429.1858155339805</v>
      </c>
    </row>
    <row r="43" spans="1:26">
      <c r="A43" t="s">
        <v>31</v>
      </c>
      <c r="B43" s="9" t="s">
        <v>72</v>
      </c>
      <c r="C43" s="10" t="s">
        <v>73</v>
      </c>
      <c r="D43" s="4">
        <v>658</v>
      </c>
      <c r="E43" s="11">
        <v>1</v>
      </c>
      <c r="F43" s="11">
        <v>1</v>
      </c>
      <c r="G43" s="11">
        <v>54.096499999999999</v>
      </c>
      <c r="H43" s="11">
        <v>5</v>
      </c>
      <c r="I43" s="11">
        <v>19.9434</v>
      </c>
      <c r="J43" s="11">
        <v>66.289100000000005</v>
      </c>
      <c r="K43" s="11">
        <v>14.7508</v>
      </c>
      <c r="L43" s="11">
        <f t="shared" si="1"/>
        <v>81.039900000000003</v>
      </c>
      <c r="M43" s="12">
        <f t="shared" si="0"/>
        <v>0.81798101922633171</v>
      </c>
      <c r="N43" s="11">
        <v>47.575000000000003</v>
      </c>
      <c r="O43" s="11">
        <v>128.61490000000001</v>
      </c>
      <c r="P43" s="11">
        <f t="shared" si="2"/>
        <v>11.134331136361714</v>
      </c>
      <c r="Q43" s="4">
        <v>-69713</v>
      </c>
      <c r="R43" s="4">
        <v>997751</v>
      </c>
      <c r="S43" s="4">
        <v>307947</v>
      </c>
      <c r="T43" s="4">
        <v>191739</v>
      </c>
      <c r="U43" s="4">
        <v>0</v>
      </c>
      <c r="V43" s="4">
        <v>1305698</v>
      </c>
      <c r="W43" s="4">
        <v>1235985</v>
      </c>
      <c r="X43" s="4">
        <f t="shared" si="3"/>
        <v>1692.9468085106382</v>
      </c>
      <c r="Y43" s="4">
        <f t="shared" si="4"/>
        <v>1587</v>
      </c>
      <c r="Z43" s="4">
        <f t="shared" si="5"/>
        <v>1516.338905775076</v>
      </c>
    </row>
    <row r="44" spans="1:26">
      <c r="A44" t="s">
        <v>31</v>
      </c>
      <c r="B44" s="9" t="s">
        <v>72</v>
      </c>
      <c r="C44" s="10" t="s">
        <v>74</v>
      </c>
      <c r="D44" s="4">
        <v>922</v>
      </c>
      <c r="E44" s="11">
        <v>1</v>
      </c>
      <c r="F44" s="11">
        <v>2</v>
      </c>
      <c r="G44" s="11">
        <v>71.5839</v>
      </c>
      <c r="H44" s="11">
        <v>3</v>
      </c>
      <c r="I44" s="11">
        <v>7.1299000000000001</v>
      </c>
      <c r="J44" s="11">
        <v>81.579099999999997</v>
      </c>
      <c r="K44" s="11">
        <v>3.1347000000000005</v>
      </c>
      <c r="L44" s="11">
        <f t="shared" si="1"/>
        <v>84.713799999999992</v>
      </c>
      <c r="M44" s="12">
        <f t="shared" si="0"/>
        <v>0.96299658379154285</v>
      </c>
      <c r="N44" s="11">
        <v>47.268900000000009</v>
      </c>
      <c r="O44" s="11">
        <v>131.98269999999999</v>
      </c>
      <c r="P44" s="11">
        <f t="shared" si="2"/>
        <v>12.361917250237651</v>
      </c>
      <c r="Q44" s="4">
        <v>-99697.801000000007</v>
      </c>
      <c r="R44" s="4">
        <v>1065043.24</v>
      </c>
      <c r="S44" s="4">
        <v>478055.511</v>
      </c>
      <c r="T44" s="4">
        <v>318107.49599999998</v>
      </c>
      <c r="U44" s="4">
        <v>0</v>
      </c>
      <c r="V44" s="4">
        <v>1543098.7509999999</v>
      </c>
      <c r="W44" s="4">
        <v>1443400.95</v>
      </c>
      <c r="X44" s="4">
        <f t="shared" si="3"/>
        <v>1328.6239208242948</v>
      </c>
      <c r="Y44" s="4">
        <f t="shared" si="4"/>
        <v>1220.4918156182212</v>
      </c>
      <c r="Z44" s="4">
        <f t="shared" si="5"/>
        <v>1155.1445119305856</v>
      </c>
    </row>
    <row r="45" spans="1:26">
      <c r="A45" t="s">
        <v>44</v>
      </c>
      <c r="B45" s="9" t="s">
        <v>72</v>
      </c>
      <c r="C45" s="10" t="s">
        <v>75</v>
      </c>
      <c r="D45" s="4">
        <v>583</v>
      </c>
      <c r="E45" s="11">
        <v>1</v>
      </c>
      <c r="F45" s="11">
        <v>1</v>
      </c>
      <c r="G45" s="11">
        <v>46.131300000000003</v>
      </c>
      <c r="H45" s="11">
        <v>1</v>
      </c>
      <c r="I45" s="11">
        <v>4.0751999999999997</v>
      </c>
      <c r="J45" s="11">
        <v>46.973100000000002</v>
      </c>
      <c r="K45" s="11">
        <v>6.2334000000000005</v>
      </c>
      <c r="L45" s="11">
        <f t="shared" si="1"/>
        <v>53.206500000000005</v>
      </c>
      <c r="M45" s="12">
        <f t="shared" si="0"/>
        <v>0.88284514110118117</v>
      </c>
      <c r="N45" s="11">
        <v>19.453699999999998</v>
      </c>
      <c r="O45" s="11">
        <v>72.660200000000003</v>
      </c>
      <c r="P45" s="11">
        <f t="shared" si="2"/>
        <v>12.369699117147203</v>
      </c>
      <c r="Q45" s="4">
        <v>-67026.938999999998</v>
      </c>
      <c r="R45" s="4">
        <v>684510.51399999997</v>
      </c>
      <c r="S45" s="4">
        <v>252561.13699999999</v>
      </c>
      <c r="T45" s="4">
        <v>157343.49600000001</v>
      </c>
      <c r="U45" s="4">
        <v>0</v>
      </c>
      <c r="V45" s="4">
        <v>937071.65099999995</v>
      </c>
      <c r="W45" s="4">
        <v>870044.71200000006</v>
      </c>
      <c r="X45" s="4">
        <f t="shared" si="3"/>
        <v>1337.4410891938248</v>
      </c>
      <c r="Y45" s="4">
        <f t="shared" si="4"/>
        <v>1222.4720686106348</v>
      </c>
      <c r="Z45" s="4">
        <f t="shared" si="5"/>
        <v>1174.1175197255575</v>
      </c>
    </row>
    <row r="46" spans="1:26">
      <c r="A46" t="s">
        <v>38</v>
      </c>
      <c r="B46" s="9" t="s">
        <v>72</v>
      </c>
      <c r="C46" s="10" t="s">
        <v>76</v>
      </c>
      <c r="D46" s="4">
        <v>360</v>
      </c>
      <c r="E46" s="11">
        <v>1</v>
      </c>
      <c r="F46" s="11">
        <v>1</v>
      </c>
      <c r="G46" s="11">
        <v>33.2346</v>
      </c>
      <c r="H46" s="11">
        <v>2</v>
      </c>
      <c r="I46" s="11">
        <v>7.2626999999999997</v>
      </c>
      <c r="J46" s="11">
        <v>41.999600000000001</v>
      </c>
      <c r="K46" s="11">
        <v>2.4977</v>
      </c>
      <c r="L46" s="11">
        <f t="shared" si="1"/>
        <v>44.497300000000003</v>
      </c>
      <c r="M46" s="12">
        <f t="shared" si="0"/>
        <v>0.94386850438116465</v>
      </c>
      <c r="N46" s="11">
        <v>8.5278999999999989</v>
      </c>
      <c r="O46" s="11">
        <v>53.025199999999998</v>
      </c>
      <c r="P46" s="11">
        <f t="shared" si="2"/>
        <v>10.21722965494145</v>
      </c>
      <c r="Q46" s="4">
        <v>-25664.666000000001</v>
      </c>
      <c r="R46" s="4">
        <v>540118.49699999997</v>
      </c>
      <c r="S46" s="4">
        <v>140280.783</v>
      </c>
      <c r="T46" s="4">
        <v>81369.78</v>
      </c>
      <c r="U46" s="4">
        <v>0</v>
      </c>
      <c r="V46" s="4">
        <v>680399.28</v>
      </c>
      <c r="W46" s="4">
        <v>654734.61399999994</v>
      </c>
      <c r="X46" s="4">
        <f t="shared" si="3"/>
        <v>1663.9708333333333</v>
      </c>
      <c r="Y46" s="4">
        <f t="shared" si="4"/>
        <v>1592.6800944444442</v>
      </c>
      <c r="Z46" s="4">
        <f t="shared" si="5"/>
        <v>1500.3291583333332</v>
      </c>
    </row>
    <row r="47" spans="1:26">
      <c r="A47" t="s">
        <v>36</v>
      </c>
      <c r="B47" s="9" t="s">
        <v>72</v>
      </c>
      <c r="C47" s="10" t="s">
        <v>77</v>
      </c>
      <c r="D47" s="4">
        <v>488</v>
      </c>
      <c r="E47" s="11">
        <v>1</v>
      </c>
      <c r="F47" s="11">
        <v>1</v>
      </c>
      <c r="G47" s="11">
        <v>36.642099999999999</v>
      </c>
      <c r="H47" s="11">
        <v>1</v>
      </c>
      <c r="I47" s="11">
        <v>4.1748000000000003</v>
      </c>
      <c r="J47" s="11">
        <v>41.753299999999996</v>
      </c>
      <c r="K47" s="11">
        <v>2.0636000000000001</v>
      </c>
      <c r="L47" s="11">
        <f t="shared" si="1"/>
        <v>43.816899999999997</v>
      </c>
      <c r="M47" s="12">
        <f t="shared" si="0"/>
        <v>0.95290401648678935</v>
      </c>
      <c r="N47" s="11">
        <v>21.075700000000005</v>
      </c>
      <c r="O47" s="11">
        <v>64.892600000000002</v>
      </c>
      <c r="P47" s="11">
        <f t="shared" si="2"/>
        <v>12.964207629223662</v>
      </c>
      <c r="Q47" s="4">
        <v>-57151.883000000002</v>
      </c>
      <c r="R47" s="4">
        <v>535891.96400000004</v>
      </c>
      <c r="S47" s="4">
        <v>213526.19099999999</v>
      </c>
      <c r="T47" s="4">
        <v>131687.18400000001</v>
      </c>
      <c r="U47" s="4">
        <v>0</v>
      </c>
      <c r="V47" s="4">
        <v>749418.15500000003</v>
      </c>
      <c r="W47" s="4">
        <v>692266.272</v>
      </c>
      <c r="X47" s="4">
        <f t="shared" si="3"/>
        <v>1265.8421536885246</v>
      </c>
      <c r="Y47" s="4">
        <f t="shared" si="4"/>
        <v>1148.7276393442623</v>
      </c>
      <c r="Z47" s="4">
        <f t="shared" si="5"/>
        <v>1098.1392704918032</v>
      </c>
    </row>
    <row r="48" spans="1:26">
      <c r="A48" t="s">
        <v>44</v>
      </c>
      <c r="B48" s="9" t="s">
        <v>72</v>
      </c>
      <c r="C48" s="10" t="s">
        <v>78</v>
      </c>
      <c r="D48" s="4">
        <v>587</v>
      </c>
      <c r="E48" s="11">
        <v>1</v>
      </c>
      <c r="F48" s="11">
        <v>1</v>
      </c>
      <c r="G48" s="11">
        <v>43.8232</v>
      </c>
      <c r="H48" s="11">
        <v>3.0536000000000003</v>
      </c>
      <c r="I48" s="11">
        <v>3.1723000000000003</v>
      </c>
      <c r="J48" s="11">
        <v>50.182899999999997</v>
      </c>
      <c r="K48" s="11">
        <v>1.8662000000000001</v>
      </c>
      <c r="L48" s="11">
        <f t="shared" si="1"/>
        <v>52.049099999999996</v>
      </c>
      <c r="M48" s="12">
        <f t="shared" si="0"/>
        <v>0.96414539348422934</v>
      </c>
      <c r="N48" s="11">
        <v>32.440399999999997</v>
      </c>
      <c r="O48" s="11">
        <v>84.489499999999992</v>
      </c>
      <c r="P48" s="11">
        <f t="shared" si="2"/>
        <v>12.52218581473138</v>
      </c>
      <c r="Q48" s="4">
        <v>-69016.084000000003</v>
      </c>
      <c r="R48" s="4">
        <v>734627.67700000003</v>
      </c>
      <c r="S48" s="4">
        <v>256106.11799999999</v>
      </c>
      <c r="T48" s="4">
        <v>161147.49600000001</v>
      </c>
      <c r="U48" s="4">
        <v>0</v>
      </c>
      <c r="V48" s="4">
        <v>990733.79500000004</v>
      </c>
      <c r="W48" s="4">
        <v>921717.71100000001</v>
      </c>
      <c r="X48" s="4">
        <f t="shared" si="3"/>
        <v>1413.2645638841568</v>
      </c>
      <c r="Y48" s="4">
        <f t="shared" si="4"/>
        <v>1295.6903151618399</v>
      </c>
      <c r="Z48" s="4">
        <f t="shared" si="5"/>
        <v>1251.4951908006815</v>
      </c>
    </row>
    <row r="49" spans="1:26">
      <c r="A49" t="s">
        <v>36</v>
      </c>
      <c r="B49" s="9" t="s">
        <v>72</v>
      </c>
      <c r="C49" s="10" t="s">
        <v>79</v>
      </c>
      <c r="D49" s="4">
        <v>412</v>
      </c>
      <c r="E49" s="11">
        <v>1</v>
      </c>
      <c r="F49" s="11">
        <v>1</v>
      </c>
      <c r="G49" s="11">
        <v>34.838200000000001</v>
      </c>
      <c r="H49" s="11">
        <v>3.0476000000000001</v>
      </c>
      <c r="I49" s="11">
        <v>1.9354</v>
      </c>
      <c r="J49" s="11">
        <v>34.615200000000002</v>
      </c>
      <c r="K49" s="11">
        <v>7.2060000000000004</v>
      </c>
      <c r="L49" s="11">
        <f t="shared" si="1"/>
        <v>41.821200000000005</v>
      </c>
      <c r="M49" s="12">
        <f t="shared" si="0"/>
        <v>0.82769504461851884</v>
      </c>
      <c r="N49" s="11">
        <v>21.265599999999999</v>
      </c>
      <c r="O49" s="11">
        <v>63.086800000000004</v>
      </c>
      <c r="P49" s="11">
        <f t="shared" si="2"/>
        <v>10.874786859456577</v>
      </c>
      <c r="Q49" s="4">
        <v>-20528.273000000001</v>
      </c>
      <c r="R49" s="4">
        <v>492480.01400000002</v>
      </c>
      <c r="S49" s="4">
        <v>181306.22899999999</v>
      </c>
      <c r="T49" s="4">
        <v>120020.90399999999</v>
      </c>
      <c r="U49" s="4">
        <v>0</v>
      </c>
      <c r="V49" s="4">
        <v>673786.24300000002</v>
      </c>
      <c r="W49" s="4">
        <v>653257.97</v>
      </c>
      <c r="X49" s="4">
        <f t="shared" si="3"/>
        <v>1344.0906286407767</v>
      </c>
      <c r="Y49" s="4">
        <f t="shared" si="4"/>
        <v>1294.2647233009709</v>
      </c>
      <c r="Z49" s="4">
        <f t="shared" si="5"/>
        <v>1195.3398398058252</v>
      </c>
    </row>
    <row r="50" spans="1:26">
      <c r="A50" t="s">
        <v>36</v>
      </c>
      <c r="B50" s="9" t="s">
        <v>72</v>
      </c>
      <c r="C50" s="10" t="s">
        <v>80</v>
      </c>
      <c r="D50" s="4">
        <v>432</v>
      </c>
      <c r="E50" s="11">
        <v>1</v>
      </c>
      <c r="F50" s="11">
        <v>1</v>
      </c>
      <c r="G50" s="11">
        <v>34.413200000000003</v>
      </c>
      <c r="H50" s="11">
        <v>1</v>
      </c>
      <c r="I50" s="11">
        <v>3.8018999999999998</v>
      </c>
      <c r="J50" s="11">
        <v>38.995100000000001</v>
      </c>
      <c r="K50" s="11">
        <v>2.2200000000000002</v>
      </c>
      <c r="L50" s="11">
        <f t="shared" si="1"/>
        <v>41.2151</v>
      </c>
      <c r="M50" s="12">
        <f t="shared" si="0"/>
        <v>0.94613624618161796</v>
      </c>
      <c r="N50" s="11">
        <v>16.390799999999999</v>
      </c>
      <c r="O50" s="11">
        <v>57.605899999999998</v>
      </c>
      <c r="P50" s="11">
        <f t="shared" si="2"/>
        <v>12.19884111009454</v>
      </c>
      <c r="Q50" s="4">
        <v>-51731.822</v>
      </c>
      <c r="R50" s="4">
        <v>550337.9</v>
      </c>
      <c r="S50" s="4">
        <v>190696.71</v>
      </c>
      <c r="T50" s="4">
        <v>102322.932</v>
      </c>
      <c r="U50" s="4">
        <v>0</v>
      </c>
      <c r="V50" s="4">
        <v>741034.61</v>
      </c>
      <c r="W50" s="4">
        <v>689302.78799999994</v>
      </c>
      <c r="X50" s="4">
        <f t="shared" si="3"/>
        <v>1478.4992546296296</v>
      </c>
      <c r="Y50" s="4">
        <f t="shared" si="4"/>
        <v>1358.7496666666664</v>
      </c>
      <c r="Z50" s="4">
        <f t="shared" si="5"/>
        <v>1273.9303240740742</v>
      </c>
    </row>
    <row r="51" spans="1:26">
      <c r="A51" t="s">
        <v>31</v>
      </c>
      <c r="B51" s="9" t="s">
        <v>72</v>
      </c>
      <c r="C51" s="10" t="s">
        <v>81</v>
      </c>
      <c r="D51" s="4">
        <v>610</v>
      </c>
      <c r="E51" s="11">
        <v>1</v>
      </c>
      <c r="F51" s="11">
        <v>1</v>
      </c>
      <c r="G51" s="11">
        <v>42.720399999999998</v>
      </c>
      <c r="H51" s="11">
        <v>3.0555000000000003</v>
      </c>
      <c r="I51" s="11">
        <v>8.1010000000000009</v>
      </c>
      <c r="J51" s="11">
        <v>44.886200000000002</v>
      </c>
      <c r="K51" s="11">
        <v>10.990699999999999</v>
      </c>
      <c r="L51" s="11">
        <f t="shared" si="1"/>
        <v>55.876899999999999</v>
      </c>
      <c r="M51" s="12">
        <f t="shared" si="0"/>
        <v>0.80330512251037556</v>
      </c>
      <c r="N51" s="11">
        <v>20.575700000000005</v>
      </c>
      <c r="O51" s="11">
        <v>76.452600000000004</v>
      </c>
      <c r="P51" s="11">
        <f t="shared" si="2"/>
        <v>13.32578933456251</v>
      </c>
      <c r="Q51" s="4">
        <v>-63641.207999999999</v>
      </c>
      <c r="R51" s="4">
        <v>626516.79700000002</v>
      </c>
      <c r="S51" s="4">
        <v>342929.24800000002</v>
      </c>
      <c r="T51" s="4">
        <v>222095.22</v>
      </c>
      <c r="U51" s="4">
        <v>0</v>
      </c>
      <c r="V51" s="4">
        <v>969446.04500000004</v>
      </c>
      <c r="W51" s="4">
        <v>905804.83700000006</v>
      </c>
      <c r="X51" s="4">
        <f t="shared" si="3"/>
        <v>1225.1652868852459</v>
      </c>
      <c r="Y51" s="4">
        <f t="shared" si="4"/>
        <v>1120.8354377049181</v>
      </c>
      <c r="Z51" s="4">
        <f t="shared" si="5"/>
        <v>1027.0767163934427</v>
      </c>
    </row>
    <row r="52" spans="1:26">
      <c r="A52" t="s">
        <v>44</v>
      </c>
      <c r="B52" s="9" t="s">
        <v>82</v>
      </c>
      <c r="C52" s="10" t="s">
        <v>83</v>
      </c>
      <c r="D52" s="4">
        <v>551</v>
      </c>
      <c r="E52" s="11">
        <v>1</v>
      </c>
      <c r="F52" s="11">
        <v>2</v>
      </c>
      <c r="G52" s="11">
        <v>46.017299999999999</v>
      </c>
      <c r="H52" s="11">
        <v>5.3447000000000005</v>
      </c>
      <c r="I52" s="11">
        <v>4.9620999999999995</v>
      </c>
      <c r="J52" s="11">
        <v>56.348399999999998</v>
      </c>
      <c r="K52" s="11">
        <v>2.9756999999999998</v>
      </c>
      <c r="L52" s="11">
        <f t="shared" si="1"/>
        <v>59.324100000000001</v>
      </c>
      <c r="M52" s="12">
        <f t="shared" si="0"/>
        <v>0.94983994700298857</v>
      </c>
      <c r="N52" s="11">
        <v>24.504699999999993</v>
      </c>
      <c r="O52" s="11">
        <v>83.828800000000001</v>
      </c>
      <c r="P52" s="11">
        <f t="shared" si="2"/>
        <v>10.727775398154277</v>
      </c>
      <c r="Q52" s="4">
        <v>-63681.31</v>
      </c>
      <c r="R52" s="4">
        <v>733231.58400000003</v>
      </c>
      <c r="S52" s="4">
        <v>320670.62800000003</v>
      </c>
      <c r="T52" s="4">
        <v>125022.204</v>
      </c>
      <c r="U52" s="4">
        <v>0</v>
      </c>
      <c r="V52" s="4">
        <v>1053902.2120000001</v>
      </c>
      <c r="W52" s="4">
        <v>990220.902</v>
      </c>
      <c r="X52" s="4">
        <f t="shared" si="3"/>
        <v>1685.8076370235935</v>
      </c>
      <c r="Y52" s="4">
        <f t="shared" si="4"/>
        <v>1570.2335716878401</v>
      </c>
      <c r="Z52" s="4">
        <f t="shared" si="5"/>
        <v>1330.728827586207</v>
      </c>
    </row>
    <row r="53" spans="1:26">
      <c r="A53" t="s">
        <v>38</v>
      </c>
      <c r="B53" s="9" t="s">
        <v>84</v>
      </c>
      <c r="C53" s="10" t="s">
        <v>85</v>
      </c>
      <c r="D53" s="4">
        <v>398</v>
      </c>
      <c r="E53" s="11">
        <v>1</v>
      </c>
      <c r="F53" s="11">
        <v>1</v>
      </c>
      <c r="G53" s="11">
        <v>30.369899999999998</v>
      </c>
      <c r="H53" s="11">
        <v>5</v>
      </c>
      <c r="I53" s="11">
        <v>1.8237999999999999</v>
      </c>
      <c r="J53" s="11">
        <v>35.391300000000001</v>
      </c>
      <c r="K53" s="11">
        <v>3.8024</v>
      </c>
      <c r="L53" s="11">
        <f t="shared" si="1"/>
        <v>39.1937</v>
      </c>
      <c r="M53" s="12">
        <f t="shared" si="0"/>
        <v>0.90298440820846215</v>
      </c>
      <c r="N53" s="11">
        <v>15.654999999999999</v>
      </c>
      <c r="O53" s="11">
        <v>54.848700000000001</v>
      </c>
      <c r="P53" s="11">
        <f t="shared" si="2"/>
        <v>11.252505661593615</v>
      </c>
      <c r="Q53" s="4">
        <v>-5737.3869999999997</v>
      </c>
      <c r="R53" s="4">
        <v>496833.35600000003</v>
      </c>
      <c r="S53" s="4">
        <v>209114.141</v>
      </c>
      <c r="T53" s="4">
        <v>132626.72399999999</v>
      </c>
      <c r="U53" s="4">
        <v>0</v>
      </c>
      <c r="V53" s="4">
        <v>705947.49699999997</v>
      </c>
      <c r="W53" s="4">
        <v>700210.11</v>
      </c>
      <c r="X53" s="4">
        <f t="shared" si="3"/>
        <v>1440.5044547738694</v>
      </c>
      <c r="Y53" s="4">
        <f t="shared" si="4"/>
        <v>1426.0889095477385</v>
      </c>
      <c r="Z53" s="4">
        <f t="shared" si="5"/>
        <v>1248.325015075377</v>
      </c>
    </row>
    <row r="54" spans="1:26">
      <c r="A54" t="s">
        <v>36</v>
      </c>
      <c r="B54" s="9" t="s">
        <v>84</v>
      </c>
      <c r="C54" s="10" t="s">
        <v>86</v>
      </c>
      <c r="D54" s="4">
        <v>477</v>
      </c>
      <c r="E54" s="11">
        <v>0.9</v>
      </c>
      <c r="F54" s="11">
        <v>1</v>
      </c>
      <c r="G54" s="11">
        <v>37.185900000000004</v>
      </c>
      <c r="H54" s="11">
        <v>4</v>
      </c>
      <c r="I54" s="11">
        <v>1.1657</v>
      </c>
      <c r="J54" s="11">
        <v>42.192100000000003</v>
      </c>
      <c r="K54" s="11">
        <v>2.0594999999999999</v>
      </c>
      <c r="L54" s="11">
        <f t="shared" si="1"/>
        <v>44.251600000000003</v>
      </c>
      <c r="M54" s="12">
        <f t="shared" si="0"/>
        <v>0.95345930994585504</v>
      </c>
      <c r="N54" s="11">
        <v>22.7562</v>
      </c>
      <c r="O54" s="11">
        <v>67.007800000000003</v>
      </c>
      <c r="P54" s="11">
        <f t="shared" si="2"/>
        <v>11.581633520209586</v>
      </c>
      <c r="Q54" s="4">
        <v>-9828.5930000000008</v>
      </c>
      <c r="R54" s="4">
        <v>516161.27899999998</v>
      </c>
      <c r="S54" s="4">
        <v>231018.20800000001</v>
      </c>
      <c r="T54" s="4">
        <v>142009.54800000001</v>
      </c>
      <c r="U54" s="4">
        <v>500</v>
      </c>
      <c r="V54" s="4">
        <v>747179.48699999996</v>
      </c>
      <c r="W54" s="4">
        <v>737350.89399999997</v>
      </c>
      <c r="X54" s="4">
        <f t="shared" si="3"/>
        <v>1267.6518637316562</v>
      </c>
      <c r="Y54" s="4">
        <f t="shared" si="4"/>
        <v>1247.0468469601676</v>
      </c>
      <c r="Z54" s="4">
        <f t="shared" si="5"/>
        <v>1082.0991174004193</v>
      </c>
    </row>
    <row r="55" spans="1:26">
      <c r="A55" t="s">
        <v>44</v>
      </c>
      <c r="B55" s="9" t="s">
        <v>84</v>
      </c>
      <c r="C55" s="10" t="s">
        <v>87</v>
      </c>
      <c r="D55" s="4">
        <v>529</v>
      </c>
      <c r="E55" s="11">
        <v>1</v>
      </c>
      <c r="F55" s="11">
        <v>1</v>
      </c>
      <c r="G55" s="11">
        <v>40.65</v>
      </c>
      <c r="H55" s="11">
        <v>3</v>
      </c>
      <c r="I55" s="11">
        <v>0</v>
      </c>
      <c r="J55" s="11">
        <v>45.41</v>
      </c>
      <c r="K55" s="11">
        <v>0.24</v>
      </c>
      <c r="L55" s="11">
        <f t="shared" si="1"/>
        <v>45.65</v>
      </c>
      <c r="M55" s="12">
        <f t="shared" si="0"/>
        <v>0.99474260679079951</v>
      </c>
      <c r="N55" s="11">
        <v>19.059999999999999</v>
      </c>
      <c r="O55" s="11">
        <v>64.709999999999994</v>
      </c>
      <c r="P55" s="11">
        <f t="shared" si="2"/>
        <v>12.119129438717067</v>
      </c>
      <c r="Q55" s="4">
        <v>-10736.635</v>
      </c>
      <c r="R55" s="4">
        <v>565995.59600000002</v>
      </c>
      <c r="S55" s="4">
        <v>245472.06400000001</v>
      </c>
      <c r="T55" s="4">
        <v>151127.23199999999</v>
      </c>
      <c r="U55" s="4">
        <v>3000</v>
      </c>
      <c r="V55" s="4">
        <v>811467.66</v>
      </c>
      <c r="W55" s="4">
        <v>800731.02500000002</v>
      </c>
      <c r="X55" s="4">
        <f t="shared" si="3"/>
        <v>1242.609504725898</v>
      </c>
      <c r="Y55" s="4">
        <f t="shared" si="4"/>
        <v>1222.3134083175805</v>
      </c>
      <c r="Z55" s="4">
        <f t="shared" si="5"/>
        <v>1069.9349640831758</v>
      </c>
    </row>
    <row r="56" spans="1:26">
      <c r="A56" t="s">
        <v>44</v>
      </c>
      <c r="B56" s="9" t="s">
        <v>84</v>
      </c>
      <c r="C56" s="10" t="s">
        <v>88</v>
      </c>
      <c r="D56" s="4">
        <v>577</v>
      </c>
      <c r="E56" s="11">
        <v>1</v>
      </c>
      <c r="F56" s="11">
        <v>1</v>
      </c>
      <c r="G56" s="11">
        <v>37.33</v>
      </c>
      <c r="H56" s="11">
        <v>3</v>
      </c>
      <c r="I56" s="11">
        <v>4</v>
      </c>
      <c r="J56" s="11">
        <v>43.33</v>
      </c>
      <c r="K56" s="11">
        <v>3</v>
      </c>
      <c r="L56" s="11">
        <f t="shared" si="1"/>
        <v>46.33</v>
      </c>
      <c r="M56" s="12">
        <f t="shared" si="0"/>
        <v>0.93524714008202026</v>
      </c>
      <c r="N56" s="11">
        <v>32.200000000000003</v>
      </c>
      <c r="O56" s="11">
        <v>78.53</v>
      </c>
      <c r="P56" s="11">
        <f t="shared" si="2"/>
        <v>14.306967517976693</v>
      </c>
      <c r="Q56" s="4">
        <v>-5416.2709999999997</v>
      </c>
      <c r="R56" s="4">
        <v>556495.93599999999</v>
      </c>
      <c r="S56" s="4">
        <v>274358.34499999997</v>
      </c>
      <c r="T56" s="4">
        <v>173729.712</v>
      </c>
      <c r="U56" s="4">
        <v>500</v>
      </c>
      <c r="V56" s="4">
        <v>830854.28099999996</v>
      </c>
      <c r="W56" s="4">
        <v>825438.01</v>
      </c>
      <c r="X56" s="4">
        <f t="shared" si="3"/>
        <v>1137.9975199306757</v>
      </c>
      <c r="Y56" s="4">
        <f t="shared" si="4"/>
        <v>1128.6105684575389</v>
      </c>
      <c r="Z56" s="4">
        <f t="shared" si="5"/>
        <v>964.46436048526857</v>
      </c>
    </row>
    <row r="57" spans="1:26">
      <c r="A57" t="s">
        <v>41</v>
      </c>
      <c r="B57" s="9" t="s">
        <v>84</v>
      </c>
      <c r="C57" s="10" t="s">
        <v>89</v>
      </c>
      <c r="D57" s="4">
        <v>275</v>
      </c>
      <c r="E57" s="11">
        <v>1</v>
      </c>
      <c r="F57" s="11">
        <v>1</v>
      </c>
      <c r="G57" s="11">
        <v>23.018600000000003</v>
      </c>
      <c r="H57" s="11">
        <v>0</v>
      </c>
      <c r="I57" s="11">
        <v>3.1427999999999998</v>
      </c>
      <c r="J57" s="11">
        <v>28.1614</v>
      </c>
      <c r="K57" s="11">
        <v>0</v>
      </c>
      <c r="L57" s="11">
        <f t="shared" si="1"/>
        <v>28.1614</v>
      </c>
      <c r="M57" s="12">
        <f t="shared" si="0"/>
        <v>1</v>
      </c>
      <c r="N57" s="11">
        <v>26.700000000000003</v>
      </c>
      <c r="O57" s="11">
        <v>54.861400000000003</v>
      </c>
      <c r="P57" s="11">
        <f t="shared" si="2"/>
        <v>11.946860365096052</v>
      </c>
      <c r="Q57" s="4">
        <v>-18901.106</v>
      </c>
      <c r="R57" s="4">
        <v>428518.42800000001</v>
      </c>
      <c r="S57" s="4">
        <v>193259.51</v>
      </c>
      <c r="T57" s="4">
        <v>127192.2</v>
      </c>
      <c r="U57" s="4">
        <v>0</v>
      </c>
      <c r="V57" s="4">
        <v>621777.93799999997</v>
      </c>
      <c r="W57" s="4">
        <v>602876.83200000005</v>
      </c>
      <c r="X57" s="4">
        <f t="shared" si="3"/>
        <v>1798.4935927272725</v>
      </c>
      <c r="Y57" s="4">
        <f t="shared" si="4"/>
        <v>1729.7622981818183</v>
      </c>
      <c r="Z57" s="4">
        <f t="shared" si="5"/>
        <v>1558.2488290909091</v>
      </c>
    </row>
    <row r="58" spans="1:26">
      <c r="A58" t="s">
        <v>44</v>
      </c>
      <c r="B58" s="9" t="s">
        <v>90</v>
      </c>
      <c r="C58" s="10" t="s">
        <v>91</v>
      </c>
      <c r="D58" s="4">
        <v>519</v>
      </c>
      <c r="E58" s="11">
        <v>1</v>
      </c>
      <c r="F58" s="11">
        <v>1</v>
      </c>
      <c r="G58" s="11">
        <v>42.825000000000003</v>
      </c>
      <c r="H58" s="11">
        <v>4</v>
      </c>
      <c r="I58" s="11">
        <v>2.62</v>
      </c>
      <c r="J58" s="11">
        <v>48.326000000000001</v>
      </c>
      <c r="K58" s="11">
        <v>3.1189999999999998</v>
      </c>
      <c r="L58" s="11">
        <f t="shared" si="1"/>
        <v>51.445</v>
      </c>
      <c r="M58" s="12">
        <f t="shared" si="0"/>
        <v>0.93937214500923316</v>
      </c>
      <c r="N58" s="11">
        <v>21.4129</v>
      </c>
      <c r="O58" s="11">
        <v>72.857900000000001</v>
      </c>
      <c r="P58" s="11">
        <f t="shared" si="2"/>
        <v>11.083822744260544</v>
      </c>
      <c r="Q58" s="4">
        <v>-45376.868999999999</v>
      </c>
      <c r="R58" s="4">
        <v>556965.15700000001</v>
      </c>
      <c r="S58" s="4">
        <v>314374.75199999998</v>
      </c>
      <c r="T58" s="4">
        <v>4472.6400000000003</v>
      </c>
      <c r="U58" s="4">
        <v>0</v>
      </c>
      <c r="V58" s="4">
        <v>871339.90899999999</v>
      </c>
      <c r="W58" s="4">
        <v>825963.04</v>
      </c>
      <c r="X58" s="4">
        <f t="shared" si="3"/>
        <v>1670.2644874759151</v>
      </c>
      <c r="Y58" s="4">
        <f t="shared" si="4"/>
        <v>1582.833140655106</v>
      </c>
      <c r="Z58" s="4">
        <f t="shared" si="5"/>
        <v>1073.150591522158</v>
      </c>
    </row>
    <row r="59" spans="1:26">
      <c r="A59" t="s">
        <v>31</v>
      </c>
      <c r="B59" s="9" t="s">
        <v>90</v>
      </c>
      <c r="C59" s="10" t="s">
        <v>92</v>
      </c>
      <c r="D59" s="4">
        <v>798</v>
      </c>
      <c r="E59" s="11">
        <v>1</v>
      </c>
      <c r="F59" s="11">
        <v>2</v>
      </c>
      <c r="G59" s="11">
        <v>60.8703</v>
      </c>
      <c r="H59" s="11">
        <v>7.5236999999999998</v>
      </c>
      <c r="I59" s="11">
        <v>9.1974999999999998</v>
      </c>
      <c r="J59" s="11">
        <v>61.663199999999996</v>
      </c>
      <c r="K59" s="11">
        <v>18.9283</v>
      </c>
      <c r="L59" s="11">
        <f t="shared" si="1"/>
        <v>80.591499999999996</v>
      </c>
      <c r="M59" s="12">
        <f t="shared" si="0"/>
        <v>0.76513279936469725</v>
      </c>
      <c r="N59" s="11">
        <v>35.049999999999997</v>
      </c>
      <c r="O59" s="11">
        <v>115.64149999999999</v>
      </c>
      <c r="P59" s="11">
        <f t="shared" si="2"/>
        <v>11.667690148258618</v>
      </c>
      <c r="Q59" s="4">
        <v>-34032.841</v>
      </c>
      <c r="R59" s="4">
        <v>890601.3</v>
      </c>
      <c r="S59" s="4">
        <v>337809.848</v>
      </c>
      <c r="T59" s="4">
        <v>198735.48</v>
      </c>
      <c r="U59" s="4">
        <v>0</v>
      </c>
      <c r="V59" s="4">
        <v>1228411.148</v>
      </c>
      <c r="W59" s="4">
        <v>1194378.307</v>
      </c>
      <c r="X59" s="4">
        <f t="shared" si="3"/>
        <v>1290.3203859649122</v>
      </c>
      <c r="Y59" s="4">
        <f t="shared" si="4"/>
        <v>1247.6727155388471</v>
      </c>
      <c r="Z59" s="4">
        <f t="shared" si="5"/>
        <v>1116.0417293233083</v>
      </c>
    </row>
    <row r="60" spans="1:26">
      <c r="A60" t="s">
        <v>36</v>
      </c>
      <c r="B60" s="9" t="s">
        <v>90</v>
      </c>
      <c r="C60" s="10" t="s">
        <v>93</v>
      </c>
      <c r="D60" s="4">
        <v>410</v>
      </c>
      <c r="E60" s="11">
        <v>1</v>
      </c>
      <c r="F60" s="11">
        <v>1</v>
      </c>
      <c r="G60" s="11">
        <v>34.8474</v>
      </c>
      <c r="H60" s="11">
        <v>6.0952000000000002</v>
      </c>
      <c r="I60" s="11">
        <v>6.9527999999999999</v>
      </c>
      <c r="J60" s="11">
        <v>46.540200000000006</v>
      </c>
      <c r="K60" s="11">
        <v>3.3552</v>
      </c>
      <c r="L60" s="11">
        <f t="shared" si="1"/>
        <v>49.895400000000009</v>
      </c>
      <c r="M60" s="12">
        <f t="shared" si="0"/>
        <v>0.93275532413809681</v>
      </c>
      <c r="N60" s="11">
        <v>18.603799999999993</v>
      </c>
      <c r="O60" s="11">
        <v>68.499200000000002</v>
      </c>
      <c r="P60" s="11">
        <f t="shared" si="2"/>
        <v>10.01401962747847</v>
      </c>
      <c r="Q60" s="4">
        <v>-37228.743000000002</v>
      </c>
      <c r="R60" s="4">
        <v>534187.10400000005</v>
      </c>
      <c r="S60" s="4">
        <v>231421.71</v>
      </c>
      <c r="T60" s="4">
        <v>129715.03200000001</v>
      </c>
      <c r="U60" s="4">
        <v>0</v>
      </c>
      <c r="V60" s="4">
        <v>765608.81400000001</v>
      </c>
      <c r="W60" s="4">
        <v>728380.071</v>
      </c>
      <c r="X60" s="4">
        <f t="shared" si="3"/>
        <v>1550.960443902439</v>
      </c>
      <c r="Y60" s="4">
        <f t="shared" si="4"/>
        <v>1460.158631707317</v>
      </c>
      <c r="Z60" s="4">
        <f t="shared" si="5"/>
        <v>1302.8953756097562</v>
      </c>
    </row>
    <row r="61" spans="1:26">
      <c r="A61" t="s">
        <v>36</v>
      </c>
      <c r="B61" s="9" t="s">
        <v>90</v>
      </c>
      <c r="C61" s="10" t="s">
        <v>94</v>
      </c>
      <c r="D61" s="4">
        <v>498</v>
      </c>
      <c r="E61" s="11">
        <v>1</v>
      </c>
      <c r="F61" s="11">
        <v>1</v>
      </c>
      <c r="G61" s="11">
        <v>37.813899999999997</v>
      </c>
      <c r="H61" s="11">
        <v>5.7855999999999996</v>
      </c>
      <c r="I61" s="11">
        <v>11.904200000000001</v>
      </c>
      <c r="J61" s="11">
        <v>48.788500000000006</v>
      </c>
      <c r="K61" s="11">
        <v>8.7151999999999994</v>
      </c>
      <c r="L61" s="11">
        <f t="shared" si="1"/>
        <v>57.503700000000009</v>
      </c>
      <c r="M61" s="12">
        <f t="shared" si="0"/>
        <v>0.84844105683634263</v>
      </c>
      <c r="N61" s="11">
        <v>20.647600000000001</v>
      </c>
      <c r="O61" s="11">
        <v>78.151300000000006</v>
      </c>
      <c r="P61" s="11">
        <f t="shared" si="2"/>
        <v>11.422149336574961</v>
      </c>
      <c r="Q61" s="4">
        <v>-63134.139000000003</v>
      </c>
      <c r="R61" s="4">
        <v>707896.65399999998</v>
      </c>
      <c r="S61" s="4">
        <v>419425.01799999998</v>
      </c>
      <c r="T61" s="4">
        <v>283008.51299999998</v>
      </c>
      <c r="U61" s="4">
        <v>0</v>
      </c>
      <c r="V61" s="4">
        <v>1127321.672</v>
      </c>
      <c r="W61" s="4">
        <v>1064187.5330000001</v>
      </c>
      <c r="X61" s="4">
        <f t="shared" si="3"/>
        <v>1695.4079497991968</v>
      </c>
      <c r="Y61" s="4">
        <f t="shared" si="4"/>
        <v>1568.6325702811246</v>
      </c>
      <c r="Z61" s="4">
        <f t="shared" si="5"/>
        <v>1421.4792248995984</v>
      </c>
    </row>
    <row r="62" spans="1:26">
      <c r="A62" t="s">
        <v>44</v>
      </c>
      <c r="B62" s="9" t="s">
        <v>90</v>
      </c>
      <c r="C62" s="10" t="s">
        <v>95</v>
      </c>
      <c r="D62" s="4">
        <v>568</v>
      </c>
      <c r="E62" s="11">
        <v>1</v>
      </c>
      <c r="F62" s="11">
        <v>1</v>
      </c>
      <c r="G62" s="11">
        <v>43.997799999999998</v>
      </c>
      <c r="H62" s="11">
        <v>5</v>
      </c>
      <c r="I62" s="11">
        <v>10.051399999999999</v>
      </c>
      <c r="J62" s="11">
        <v>53.597000000000001</v>
      </c>
      <c r="K62" s="11">
        <v>7.4522000000000004</v>
      </c>
      <c r="L62" s="11">
        <f t="shared" si="1"/>
        <v>61.049199999999999</v>
      </c>
      <c r="M62" s="12">
        <f t="shared" si="0"/>
        <v>0.87793124234224207</v>
      </c>
      <c r="N62" s="11">
        <v>14.65</v>
      </c>
      <c r="O62" s="11">
        <v>75.699200000000005</v>
      </c>
      <c r="P62" s="11">
        <f t="shared" si="2"/>
        <v>11.59235720787464</v>
      </c>
      <c r="Q62" s="4">
        <v>-1550.999</v>
      </c>
      <c r="R62" s="4">
        <v>639497.10900000005</v>
      </c>
      <c r="S62" s="4">
        <v>239323.693</v>
      </c>
      <c r="T62" s="4">
        <v>136815.15599999999</v>
      </c>
      <c r="U62" s="4">
        <v>0</v>
      </c>
      <c r="V62" s="4">
        <v>878820.80200000003</v>
      </c>
      <c r="W62" s="4">
        <v>877269.80299999996</v>
      </c>
      <c r="X62" s="4">
        <f t="shared" si="3"/>
        <v>1306.3479683098592</v>
      </c>
      <c r="Y62" s="4">
        <f t="shared" si="4"/>
        <v>1303.6173362676057</v>
      </c>
      <c r="Z62" s="4">
        <f t="shared" si="5"/>
        <v>1125.8751919014085</v>
      </c>
    </row>
    <row r="63" spans="1:26">
      <c r="A63" t="s">
        <v>36</v>
      </c>
      <c r="B63" s="9" t="s">
        <v>90</v>
      </c>
      <c r="C63" s="10" t="s">
        <v>96</v>
      </c>
      <c r="D63" s="4">
        <v>420</v>
      </c>
      <c r="E63" s="11">
        <v>1</v>
      </c>
      <c r="F63" s="11">
        <v>2</v>
      </c>
      <c r="G63" s="11">
        <v>32.137900000000002</v>
      </c>
      <c r="H63" s="11">
        <v>5.0427999999999997</v>
      </c>
      <c r="I63" s="11">
        <v>2.5137999999999998</v>
      </c>
      <c r="J63" s="11">
        <v>35.7851</v>
      </c>
      <c r="K63" s="11">
        <v>6.9094000000000007</v>
      </c>
      <c r="L63" s="11">
        <f t="shared" si="1"/>
        <v>42.694499999999998</v>
      </c>
      <c r="M63" s="12">
        <f t="shared" si="0"/>
        <v>0.83816650856667729</v>
      </c>
      <c r="N63" s="11">
        <v>22.9</v>
      </c>
      <c r="O63" s="11">
        <v>65.594499999999996</v>
      </c>
      <c r="P63" s="11">
        <f t="shared" si="2"/>
        <v>11.296183234850339</v>
      </c>
      <c r="Q63" s="4">
        <v>-33455.033000000003</v>
      </c>
      <c r="R63" s="4">
        <v>566169.66899999999</v>
      </c>
      <c r="S63" s="4">
        <v>254260.25399999999</v>
      </c>
      <c r="T63" s="4">
        <v>142184.712</v>
      </c>
      <c r="U63" s="4">
        <v>0</v>
      </c>
      <c r="V63" s="4">
        <v>820429.92299999995</v>
      </c>
      <c r="W63" s="4">
        <v>786974.89</v>
      </c>
      <c r="X63" s="4">
        <f t="shared" si="3"/>
        <v>1614.8695499999997</v>
      </c>
      <c r="Y63" s="4">
        <f t="shared" si="4"/>
        <v>1535.2147095238097</v>
      </c>
      <c r="Z63" s="4">
        <f t="shared" si="5"/>
        <v>1348.0230214285714</v>
      </c>
    </row>
    <row r="64" spans="1:26">
      <c r="A64" t="s">
        <v>34</v>
      </c>
      <c r="B64" s="9" t="s">
        <v>90</v>
      </c>
      <c r="C64" s="10" t="s">
        <v>97</v>
      </c>
      <c r="D64" s="4">
        <v>144</v>
      </c>
      <c r="E64" s="11">
        <v>1</v>
      </c>
      <c r="F64" s="11">
        <v>1</v>
      </c>
      <c r="G64" s="11">
        <v>10.9598</v>
      </c>
      <c r="H64" s="11">
        <v>2.0476000000000001</v>
      </c>
      <c r="I64" s="11">
        <v>1.0476000000000001</v>
      </c>
      <c r="J64" s="11">
        <v>13.475999999999999</v>
      </c>
      <c r="K64" s="11">
        <v>2.5789999999999997</v>
      </c>
      <c r="L64" s="11">
        <f t="shared" si="1"/>
        <v>16.055</v>
      </c>
      <c r="M64" s="12">
        <f t="shared" si="0"/>
        <v>0.8393646838990968</v>
      </c>
      <c r="N64" s="11">
        <v>9.1999999999999993</v>
      </c>
      <c r="O64" s="11">
        <v>25.254999999999999</v>
      </c>
      <c r="P64" s="11">
        <f t="shared" si="2"/>
        <v>11.07062133862263</v>
      </c>
      <c r="Q64" s="4">
        <v>-149.99799999999999</v>
      </c>
      <c r="R64" s="4">
        <v>170388.56200000001</v>
      </c>
      <c r="S64" s="4">
        <v>31523.841</v>
      </c>
      <c r="T64" s="4">
        <v>0</v>
      </c>
      <c r="U64" s="4">
        <v>0</v>
      </c>
      <c r="V64" s="4">
        <v>201912.40299999999</v>
      </c>
      <c r="W64" s="4">
        <v>201762.405</v>
      </c>
      <c r="X64" s="4">
        <f t="shared" si="3"/>
        <v>1402.1694652777778</v>
      </c>
      <c r="Y64" s="4">
        <f t="shared" si="4"/>
        <v>1401.1278124999999</v>
      </c>
      <c r="Z64" s="4">
        <f t="shared" si="5"/>
        <v>1183.2539027777777</v>
      </c>
    </row>
    <row r="65" spans="1:26">
      <c r="A65" t="s">
        <v>31</v>
      </c>
      <c r="B65" s="9" t="s">
        <v>90</v>
      </c>
      <c r="C65" s="10" t="s">
        <v>98</v>
      </c>
      <c r="D65" s="4">
        <v>702</v>
      </c>
      <c r="E65" s="11">
        <v>1</v>
      </c>
      <c r="F65" s="11">
        <v>2</v>
      </c>
      <c r="G65" s="11">
        <v>60.678599999999996</v>
      </c>
      <c r="H65" s="11">
        <v>7.1665999999999999</v>
      </c>
      <c r="I65" s="11">
        <v>7.4742999999999995</v>
      </c>
      <c r="J65" s="11">
        <v>59.525799999999997</v>
      </c>
      <c r="K65" s="11">
        <v>18.793699999999998</v>
      </c>
      <c r="L65" s="11">
        <f t="shared" si="1"/>
        <v>78.319499999999991</v>
      </c>
      <c r="M65" s="12">
        <f t="shared" si="0"/>
        <v>0.76003804927253116</v>
      </c>
      <c r="N65" s="11">
        <v>26.300000000000018</v>
      </c>
      <c r="O65" s="11">
        <v>104.61950000000002</v>
      </c>
      <c r="P65" s="11">
        <f t="shared" si="2"/>
        <v>10.34708424472181</v>
      </c>
      <c r="Q65" s="4">
        <v>-37349.826999999997</v>
      </c>
      <c r="R65" s="4">
        <v>797363.7</v>
      </c>
      <c r="S65" s="4">
        <v>396376.77</v>
      </c>
      <c r="T65" s="4">
        <v>257504.68</v>
      </c>
      <c r="U65" s="4">
        <v>0</v>
      </c>
      <c r="V65" s="4">
        <v>1193740.4700000002</v>
      </c>
      <c r="W65" s="4">
        <v>1156390.6430000002</v>
      </c>
      <c r="X65" s="4">
        <f t="shared" si="3"/>
        <v>1333.6692165242168</v>
      </c>
      <c r="Y65" s="4">
        <f t="shared" si="4"/>
        <v>1280.4643347578351</v>
      </c>
      <c r="Z65" s="4">
        <f t="shared" si="5"/>
        <v>1135.8457264957265</v>
      </c>
    </row>
    <row r="66" spans="1:26">
      <c r="A66" t="s">
        <v>34</v>
      </c>
      <c r="B66" s="9" t="s">
        <v>99</v>
      </c>
      <c r="C66" s="10" t="s">
        <v>100</v>
      </c>
      <c r="D66" s="4">
        <v>110</v>
      </c>
      <c r="E66" s="11">
        <v>0.5</v>
      </c>
      <c r="F66" s="11">
        <v>0.5</v>
      </c>
      <c r="G66" s="11">
        <v>9.9</v>
      </c>
      <c r="H66" s="11">
        <v>1</v>
      </c>
      <c r="I66" s="11">
        <v>1</v>
      </c>
      <c r="J66" s="11">
        <v>11.9</v>
      </c>
      <c r="K66" s="11">
        <v>1</v>
      </c>
      <c r="L66" s="11">
        <f t="shared" si="1"/>
        <v>12.9</v>
      </c>
      <c r="M66" s="12">
        <f t="shared" si="0"/>
        <v>0.92248062015503873</v>
      </c>
      <c r="N66" s="11">
        <v>9.6999999999999993</v>
      </c>
      <c r="O66" s="11">
        <v>22.6</v>
      </c>
      <c r="P66" s="11">
        <f t="shared" si="2"/>
        <v>10.091743119266054</v>
      </c>
      <c r="Q66" s="4">
        <v>-42112</v>
      </c>
      <c r="R66" s="4">
        <v>179519</v>
      </c>
      <c r="S66" s="4">
        <v>88334</v>
      </c>
      <c r="T66" s="4">
        <v>61209</v>
      </c>
      <c r="U66" s="4">
        <v>0</v>
      </c>
      <c r="V66" s="4">
        <f>+S66+R66</f>
        <v>267853</v>
      </c>
      <c r="W66" s="4">
        <f>+V66+Q66</f>
        <v>225741</v>
      </c>
      <c r="X66" s="4">
        <f t="shared" si="3"/>
        <v>1878.5818181818181</v>
      </c>
      <c r="Y66" s="4">
        <f t="shared" si="4"/>
        <v>1495.7454545454545</v>
      </c>
      <c r="Z66" s="4">
        <f t="shared" si="5"/>
        <v>1631.9909090909091</v>
      </c>
    </row>
    <row r="67" spans="1:26">
      <c r="A67" t="s">
        <v>31</v>
      </c>
      <c r="B67" s="9" t="s">
        <v>99</v>
      </c>
      <c r="C67" s="10" t="s">
        <v>101</v>
      </c>
      <c r="D67" s="4">
        <v>687</v>
      </c>
      <c r="E67" s="11">
        <v>1</v>
      </c>
      <c r="F67" s="11">
        <v>1</v>
      </c>
      <c r="G67" s="11">
        <v>54.954599999999999</v>
      </c>
      <c r="H67" s="11">
        <v>4</v>
      </c>
      <c r="I67" s="11">
        <v>5.77</v>
      </c>
      <c r="J67" s="11">
        <v>56.7746</v>
      </c>
      <c r="K67" s="11">
        <v>9.9499999999999993</v>
      </c>
      <c r="L67" s="11">
        <f t="shared" si="1"/>
        <v>66.724599999999995</v>
      </c>
      <c r="M67" s="12">
        <f t="shared" si="0"/>
        <v>0.85087958564007882</v>
      </c>
      <c r="N67" s="11">
        <v>36.650700000000008</v>
      </c>
      <c r="O67" s="11">
        <v>103.37530000000001</v>
      </c>
      <c r="P67" s="11">
        <f t="shared" si="2"/>
        <v>11.653034708063494</v>
      </c>
      <c r="Q67" s="4">
        <v>-68498</v>
      </c>
      <c r="R67" s="4">
        <v>816313</v>
      </c>
      <c r="S67" s="4">
        <v>406437</v>
      </c>
      <c r="T67" s="4">
        <v>237124</v>
      </c>
      <c r="U67" s="4">
        <v>0</v>
      </c>
      <c r="V67" s="4">
        <f t="shared" ref="V67:V68" si="6">+S67+R67</f>
        <v>1222750</v>
      </c>
      <c r="W67" s="4">
        <f t="shared" ref="W67:W68" si="7">+V67+Q67</f>
        <v>1154252</v>
      </c>
      <c r="X67" s="4">
        <f t="shared" si="3"/>
        <v>1434.6812227074236</v>
      </c>
      <c r="Y67" s="4">
        <f t="shared" si="4"/>
        <v>1334.9752547307132</v>
      </c>
      <c r="Z67" s="4">
        <f t="shared" si="5"/>
        <v>1188.2285298398835</v>
      </c>
    </row>
    <row r="68" spans="1:26">
      <c r="A68" t="s">
        <v>31</v>
      </c>
      <c r="B68" s="9" t="s">
        <v>99</v>
      </c>
      <c r="C68" s="10" t="s">
        <v>102</v>
      </c>
      <c r="D68" s="4">
        <v>928</v>
      </c>
      <c r="E68" s="11">
        <v>2</v>
      </c>
      <c r="F68" s="11">
        <v>0</v>
      </c>
      <c r="G68" s="11">
        <v>78.813100000000006</v>
      </c>
      <c r="H68" s="11">
        <v>7</v>
      </c>
      <c r="I68" s="11">
        <v>5.0068999999999999</v>
      </c>
      <c r="J68" s="11">
        <v>76.597799999999992</v>
      </c>
      <c r="K68" s="11">
        <v>16.222200000000001</v>
      </c>
      <c r="L68" s="11">
        <f t="shared" si="1"/>
        <v>92.82</v>
      </c>
      <c r="M68" s="12">
        <f t="shared" si="0"/>
        <v>0.82522947640594702</v>
      </c>
      <c r="N68" s="11">
        <v>43.39350000000001</v>
      </c>
      <c r="O68" s="11">
        <v>136.21350000000001</v>
      </c>
      <c r="P68" s="11">
        <f t="shared" si="2"/>
        <v>10.814199696782891</v>
      </c>
      <c r="Q68" s="4">
        <v>-142932.196</v>
      </c>
      <c r="R68" s="4">
        <v>997903</v>
      </c>
      <c r="S68" s="4">
        <v>421038</v>
      </c>
      <c r="T68" s="4">
        <v>163218</v>
      </c>
      <c r="U68" s="4">
        <v>0</v>
      </c>
      <c r="V68" s="4">
        <f t="shared" si="6"/>
        <v>1418941</v>
      </c>
      <c r="W68" s="4">
        <f t="shared" si="7"/>
        <v>1276008.804</v>
      </c>
      <c r="X68" s="4">
        <f t="shared" si="3"/>
        <v>1353.1497844827586</v>
      </c>
      <c r="Y68" s="4">
        <f t="shared" si="4"/>
        <v>1199.128021551724</v>
      </c>
      <c r="Z68" s="4">
        <f t="shared" si="5"/>
        <v>1075.3265086206898</v>
      </c>
    </row>
    <row r="69" spans="1:26">
      <c r="A69" t="s">
        <v>44</v>
      </c>
      <c r="B69" s="9" t="s">
        <v>103</v>
      </c>
      <c r="C69" s="10" t="s">
        <v>104</v>
      </c>
      <c r="D69" s="4">
        <v>546</v>
      </c>
      <c r="E69" s="11">
        <v>1</v>
      </c>
      <c r="F69" s="11">
        <v>1</v>
      </c>
      <c r="G69" s="11">
        <v>45.1295</v>
      </c>
      <c r="H69" s="11">
        <v>4</v>
      </c>
      <c r="I69" s="11">
        <v>3.8406000000000002</v>
      </c>
      <c r="J69" s="11">
        <v>32.361999999999995</v>
      </c>
      <c r="K69" s="11">
        <v>22.6081</v>
      </c>
      <c r="L69" s="11">
        <f t="shared" si="1"/>
        <v>54.970099999999995</v>
      </c>
      <c r="M69" s="12">
        <f t="shared" si="0"/>
        <v>0.58872004962697899</v>
      </c>
      <c r="N69" s="11">
        <v>23.188000000000002</v>
      </c>
      <c r="O69" s="11">
        <v>78.15809999999999</v>
      </c>
      <c r="P69" s="11">
        <f t="shared" si="2"/>
        <v>11.113485787561444</v>
      </c>
      <c r="Q69" s="4">
        <v>-13287.64</v>
      </c>
      <c r="R69" s="4">
        <v>483585.36800000002</v>
      </c>
      <c r="S69" s="4">
        <v>234626.4</v>
      </c>
      <c r="T69" s="4">
        <v>157429.48800000001</v>
      </c>
      <c r="U69" s="4">
        <v>0</v>
      </c>
      <c r="V69" s="4">
        <v>718211.76800000004</v>
      </c>
      <c r="W69" s="4">
        <v>704924.12800000003</v>
      </c>
      <c r="X69" s="4">
        <f t="shared" si="3"/>
        <v>1027.0737728937729</v>
      </c>
      <c r="Y69" s="4">
        <f t="shared" si="4"/>
        <v>1002.7374358974359</v>
      </c>
      <c r="Z69" s="4">
        <f t="shared" si="5"/>
        <v>885.68748717948722</v>
      </c>
    </row>
    <row r="70" spans="1:26">
      <c r="A70" t="s">
        <v>41</v>
      </c>
      <c r="B70" s="9" t="s">
        <v>103</v>
      </c>
      <c r="C70" s="10" t="s">
        <v>105</v>
      </c>
      <c r="D70" s="4">
        <v>290</v>
      </c>
      <c r="E70" s="11">
        <v>1</v>
      </c>
      <c r="F70" s="11">
        <v>1</v>
      </c>
      <c r="G70" s="11">
        <v>27.869499999999999</v>
      </c>
      <c r="H70" s="11">
        <v>3.1429</v>
      </c>
      <c r="I70" s="11">
        <v>0</v>
      </c>
      <c r="J70" s="11">
        <v>22.196999999999999</v>
      </c>
      <c r="K70" s="11">
        <v>10.8154</v>
      </c>
      <c r="L70" s="11">
        <f t="shared" si="1"/>
        <v>33.0124</v>
      </c>
      <c r="M70" s="12">
        <f t="shared" si="0"/>
        <v>0.67238371036337863</v>
      </c>
      <c r="N70" s="11">
        <v>15.34</v>
      </c>
      <c r="O70" s="11">
        <v>48.352400000000003</v>
      </c>
      <c r="P70" s="11">
        <f t="shared" si="2"/>
        <v>9.3510982703692722</v>
      </c>
      <c r="Q70" s="4">
        <v>-6195.4170000000004</v>
      </c>
      <c r="R70" s="4">
        <v>351577.337</v>
      </c>
      <c r="S70" s="4">
        <v>122269.09600000001</v>
      </c>
      <c r="T70" s="4">
        <v>52016.928</v>
      </c>
      <c r="U70" s="4">
        <v>0</v>
      </c>
      <c r="V70" s="4">
        <v>473846.43300000002</v>
      </c>
      <c r="W70" s="4">
        <v>467651.016</v>
      </c>
      <c r="X70" s="4">
        <f t="shared" si="3"/>
        <v>1454.5844999999999</v>
      </c>
      <c r="Y70" s="4">
        <f t="shared" si="4"/>
        <v>1433.2209931034483</v>
      </c>
      <c r="Z70" s="4">
        <f t="shared" si="5"/>
        <v>1212.3356448275863</v>
      </c>
    </row>
    <row r="71" spans="1:26">
      <c r="A71" t="s">
        <v>36</v>
      </c>
      <c r="B71" s="9" t="s">
        <v>103</v>
      </c>
      <c r="C71" s="10" t="s">
        <v>106</v>
      </c>
      <c r="D71" s="4">
        <v>406</v>
      </c>
      <c r="E71" s="11">
        <v>1</v>
      </c>
      <c r="F71" s="11">
        <v>1</v>
      </c>
      <c r="G71" s="11">
        <v>30.99</v>
      </c>
      <c r="H71" s="11">
        <v>4</v>
      </c>
      <c r="I71" s="11">
        <v>3</v>
      </c>
      <c r="J71" s="11">
        <v>35.340000000000003</v>
      </c>
      <c r="K71" s="11">
        <v>4.6500000000000004</v>
      </c>
      <c r="L71" s="11">
        <f t="shared" si="1"/>
        <v>39.99</v>
      </c>
      <c r="M71" s="12">
        <f t="shared" si="0"/>
        <v>0.88372093023255816</v>
      </c>
      <c r="N71" s="11">
        <v>18.47</v>
      </c>
      <c r="O71" s="11">
        <v>58.46</v>
      </c>
      <c r="P71" s="11">
        <f t="shared" si="2"/>
        <v>11.603315232923695</v>
      </c>
      <c r="Q71" s="4">
        <v>-8816.16</v>
      </c>
      <c r="R71" s="4">
        <v>464753.54499999998</v>
      </c>
      <c r="S71" s="4">
        <v>175042.87899999999</v>
      </c>
      <c r="T71" s="4">
        <v>94820.483999999997</v>
      </c>
      <c r="U71" s="4">
        <v>0</v>
      </c>
      <c r="V71" s="4">
        <v>639796.424</v>
      </c>
      <c r="W71" s="4">
        <v>630980.26399999997</v>
      </c>
      <c r="X71" s="4">
        <f t="shared" si="3"/>
        <v>1342.3052709359604</v>
      </c>
      <c r="Y71" s="4">
        <f t="shared" si="4"/>
        <v>1320.5905911330051</v>
      </c>
      <c r="Z71" s="4">
        <f t="shared" si="5"/>
        <v>1144.7131650246306</v>
      </c>
    </row>
    <row r="72" spans="1:26">
      <c r="A72" t="s">
        <v>36</v>
      </c>
      <c r="B72" s="9" t="s">
        <v>103</v>
      </c>
      <c r="C72" s="10" t="s">
        <v>107</v>
      </c>
      <c r="D72" s="4">
        <v>413</v>
      </c>
      <c r="E72" s="11">
        <v>1</v>
      </c>
      <c r="F72" s="11">
        <v>1</v>
      </c>
      <c r="G72" s="11">
        <v>29.708299999999998</v>
      </c>
      <c r="H72" s="11">
        <v>6.1589999999999998</v>
      </c>
      <c r="I72" s="11">
        <v>1.3359999999999999</v>
      </c>
      <c r="J72" s="11">
        <v>33.784300000000002</v>
      </c>
      <c r="K72" s="11">
        <v>5.4189999999999996</v>
      </c>
      <c r="L72" s="11">
        <f t="shared" si="1"/>
        <v>39.203299999999999</v>
      </c>
      <c r="M72" s="12">
        <f t="shared" si="0"/>
        <v>0.86177184063586487</v>
      </c>
      <c r="N72" s="11">
        <v>9.850000000000005</v>
      </c>
      <c r="O72" s="11">
        <v>49.053300000000007</v>
      </c>
      <c r="P72" s="11">
        <f t="shared" si="2"/>
        <v>11.514666562579285</v>
      </c>
      <c r="Q72" s="4">
        <v>-10939.044</v>
      </c>
      <c r="R72" s="4">
        <v>520569.09899999999</v>
      </c>
      <c r="S72" s="4">
        <v>144336.41099999999</v>
      </c>
      <c r="T72" s="4">
        <v>61137.803999999996</v>
      </c>
      <c r="U72" s="4">
        <v>0</v>
      </c>
      <c r="V72" s="4">
        <v>664905.51</v>
      </c>
      <c r="W72" s="4">
        <v>653966.46600000001</v>
      </c>
      <c r="X72" s="4">
        <f t="shared" si="3"/>
        <v>1461.9072784503633</v>
      </c>
      <c r="Y72" s="4">
        <f t="shared" si="4"/>
        <v>1435.4204891041163</v>
      </c>
      <c r="Z72" s="4">
        <f t="shared" si="5"/>
        <v>1260.4578668280872</v>
      </c>
    </row>
    <row r="73" spans="1:26">
      <c r="A73" t="s">
        <v>38</v>
      </c>
      <c r="B73" s="9" t="s">
        <v>103</v>
      </c>
      <c r="C73" s="10" t="s">
        <v>108</v>
      </c>
      <c r="D73" s="4">
        <v>362</v>
      </c>
      <c r="E73" s="11">
        <v>1</v>
      </c>
      <c r="F73" s="11">
        <v>1</v>
      </c>
      <c r="G73" s="11">
        <v>28.855799999999999</v>
      </c>
      <c r="H73" s="11">
        <v>3.0810000000000004</v>
      </c>
      <c r="I73" s="11">
        <v>3.3475999999999999</v>
      </c>
      <c r="J73" s="11">
        <v>28.256</v>
      </c>
      <c r="K73" s="11">
        <v>9.0283999999999995</v>
      </c>
      <c r="L73" s="11">
        <f t="shared" si="1"/>
        <v>37.284399999999998</v>
      </c>
      <c r="M73" s="12">
        <f t="shared" ref="M73:M136" si="8">+J73/(J73+K73)</f>
        <v>0.75785046829236902</v>
      </c>
      <c r="N73" s="11">
        <v>22.269999999999996</v>
      </c>
      <c r="O73" s="11">
        <v>59.554399999999994</v>
      </c>
      <c r="P73" s="11">
        <f t="shared" si="2"/>
        <v>11.334886400641267</v>
      </c>
      <c r="Q73" s="4">
        <v>-12636.669</v>
      </c>
      <c r="R73" s="4">
        <v>470721.98</v>
      </c>
      <c r="S73" s="4">
        <v>114771.738</v>
      </c>
      <c r="T73" s="4">
        <v>51683.124000000003</v>
      </c>
      <c r="U73" s="4">
        <v>0</v>
      </c>
      <c r="V73" s="4">
        <v>585493.71799999999</v>
      </c>
      <c r="W73" s="4">
        <v>572857.049</v>
      </c>
      <c r="X73" s="4">
        <f t="shared" si="3"/>
        <v>1474.6149005524862</v>
      </c>
      <c r="Y73" s="4">
        <f t="shared" si="4"/>
        <v>1439.7069751381216</v>
      </c>
      <c r="Z73" s="4">
        <f t="shared" si="5"/>
        <v>1300.3369613259667</v>
      </c>
    </row>
    <row r="74" spans="1:26">
      <c r="A74" t="s">
        <v>36</v>
      </c>
      <c r="B74" s="9" t="s">
        <v>103</v>
      </c>
      <c r="C74" s="10" t="s">
        <v>109</v>
      </c>
      <c r="D74" s="4">
        <v>403</v>
      </c>
      <c r="E74" s="11">
        <v>1</v>
      </c>
      <c r="F74" s="11">
        <v>1</v>
      </c>
      <c r="G74" s="11">
        <v>33.4602</v>
      </c>
      <c r="H74" s="11">
        <v>5.2095000000000002</v>
      </c>
      <c r="I74" s="11">
        <v>4.9000000000000004</v>
      </c>
      <c r="J74" s="11">
        <v>34.307899999999997</v>
      </c>
      <c r="K74" s="11">
        <v>11.261800000000001</v>
      </c>
      <c r="L74" s="11">
        <f t="shared" ref="L74:L137" si="9">+K74+J74</f>
        <v>45.569699999999997</v>
      </c>
      <c r="M74" s="12">
        <f t="shared" si="8"/>
        <v>0.75286648803920142</v>
      </c>
      <c r="N74" s="11">
        <v>26.143000000000001</v>
      </c>
      <c r="O74" s="11">
        <v>71.712699999999998</v>
      </c>
      <c r="P74" s="11">
        <f t="shared" ref="P74:P137" si="10">+D74/(H74+G74)</f>
        <v>10.421596236846938</v>
      </c>
      <c r="Q74" s="4">
        <v>-6013.7430000000004</v>
      </c>
      <c r="R74" s="4">
        <v>456151.31099999999</v>
      </c>
      <c r="S74" s="4">
        <v>136353.07</v>
      </c>
      <c r="T74" s="4">
        <v>63943.656000000003</v>
      </c>
      <c r="U74" s="4">
        <v>0</v>
      </c>
      <c r="V74" s="4">
        <v>592504.38100000005</v>
      </c>
      <c r="W74" s="4">
        <v>586490.63800000004</v>
      </c>
      <c r="X74" s="4">
        <f t="shared" ref="X74:X137" si="11">+(V74-(U74+T74))/D74</f>
        <v>1311.5650744416876</v>
      </c>
      <c r="Y74" s="4">
        <f t="shared" ref="Y74:Y137" si="12">+(W74-(U74+T74))/D74</f>
        <v>1296.6426352357321</v>
      </c>
      <c r="Z74" s="4">
        <f t="shared" ref="Z74:Z137" si="13">+R74/D74</f>
        <v>1131.8891091811413</v>
      </c>
    </row>
    <row r="75" spans="1:26">
      <c r="A75" t="s">
        <v>44</v>
      </c>
      <c r="B75" s="9" t="s">
        <v>110</v>
      </c>
      <c r="C75" s="10" t="s">
        <v>111</v>
      </c>
      <c r="D75" s="4">
        <v>509</v>
      </c>
      <c r="E75" s="11">
        <v>1</v>
      </c>
      <c r="F75" s="11">
        <v>1</v>
      </c>
      <c r="G75" s="11">
        <v>43.07</v>
      </c>
      <c r="H75" s="11">
        <v>2.8</v>
      </c>
      <c r="I75" s="11">
        <v>3.2</v>
      </c>
      <c r="J75" s="11">
        <v>41.07</v>
      </c>
      <c r="K75" s="11">
        <v>10</v>
      </c>
      <c r="L75" s="11">
        <f t="shared" si="9"/>
        <v>51.07</v>
      </c>
      <c r="M75" s="12">
        <f t="shared" si="8"/>
        <v>0.80419032700215387</v>
      </c>
      <c r="N75" s="11">
        <v>20.329999999999998</v>
      </c>
      <c r="O75" s="11">
        <v>71.400000000000006</v>
      </c>
      <c r="P75" s="11">
        <f t="shared" si="10"/>
        <v>11.096577283627644</v>
      </c>
      <c r="Q75" s="4">
        <v>-12097.215</v>
      </c>
      <c r="R75" s="4">
        <v>605470.402</v>
      </c>
      <c r="S75" s="4">
        <v>312045.59499999997</v>
      </c>
      <c r="T75" s="4">
        <v>230703.628</v>
      </c>
      <c r="U75" s="4">
        <v>0</v>
      </c>
      <c r="V75" s="4">
        <v>917515.99699999997</v>
      </c>
      <c r="W75" s="4">
        <v>905418.78200000001</v>
      </c>
      <c r="X75" s="4">
        <f t="shared" si="11"/>
        <v>1349.3366777996071</v>
      </c>
      <c r="Y75" s="4">
        <f t="shared" si="12"/>
        <v>1325.5700471512769</v>
      </c>
      <c r="Z75" s="4">
        <f t="shared" si="13"/>
        <v>1189.5292770137526</v>
      </c>
    </row>
    <row r="76" spans="1:26">
      <c r="A76" t="s">
        <v>34</v>
      </c>
      <c r="B76" s="9" t="s">
        <v>112</v>
      </c>
      <c r="C76" s="10" t="s">
        <v>113</v>
      </c>
      <c r="D76" s="4">
        <v>168</v>
      </c>
      <c r="E76" s="11">
        <v>1</v>
      </c>
      <c r="F76" s="11">
        <v>1</v>
      </c>
      <c r="G76" s="11">
        <v>19.712199999999999</v>
      </c>
      <c r="H76" s="11">
        <v>4.5476000000000001</v>
      </c>
      <c r="I76" s="11">
        <v>0</v>
      </c>
      <c r="J76" s="11">
        <v>15.9199</v>
      </c>
      <c r="K76" s="11">
        <v>10.3399</v>
      </c>
      <c r="L76" s="11">
        <f t="shared" si="9"/>
        <v>26.259799999999998</v>
      </c>
      <c r="M76" s="12">
        <f t="shared" si="8"/>
        <v>0.60624604909405255</v>
      </c>
      <c r="N76" s="11">
        <v>12.409199999999998</v>
      </c>
      <c r="O76" s="11">
        <v>38.668999999999997</v>
      </c>
      <c r="P76" s="11">
        <f t="shared" si="10"/>
        <v>6.9250364801028867</v>
      </c>
      <c r="Q76" s="4">
        <v>-8916.5130000000008</v>
      </c>
      <c r="R76" s="4">
        <v>308871.86300000001</v>
      </c>
      <c r="S76" s="4">
        <v>100902.22900000001</v>
      </c>
      <c r="T76" s="4">
        <v>24475.848000000002</v>
      </c>
      <c r="U76" s="4">
        <v>0</v>
      </c>
      <c r="V76" s="4">
        <v>409774.092</v>
      </c>
      <c r="W76" s="4">
        <v>400857.57900000003</v>
      </c>
      <c r="X76" s="4">
        <f t="shared" si="11"/>
        <v>2293.4419285714284</v>
      </c>
      <c r="Y76" s="4">
        <f t="shared" si="12"/>
        <v>2240.3674464285714</v>
      </c>
      <c r="Z76" s="4">
        <f t="shared" si="13"/>
        <v>1838.522994047619</v>
      </c>
    </row>
    <row r="77" spans="1:26">
      <c r="A77" t="s">
        <v>41</v>
      </c>
      <c r="B77" s="9" t="s">
        <v>114</v>
      </c>
      <c r="C77" s="10" t="s">
        <v>115</v>
      </c>
      <c r="D77" s="4">
        <v>220</v>
      </c>
      <c r="E77" s="11">
        <v>1</v>
      </c>
      <c r="F77" s="11">
        <v>1</v>
      </c>
      <c r="G77" s="11">
        <v>26.136999999999997</v>
      </c>
      <c r="H77" s="11">
        <v>2.0476000000000001</v>
      </c>
      <c r="I77" s="11">
        <v>0</v>
      </c>
      <c r="J77" s="11">
        <v>28.136999999999997</v>
      </c>
      <c r="K77" s="11">
        <v>2.0476000000000001</v>
      </c>
      <c r="L77" s="11">
        <f t="shared" si="9"/>
        <v>30.184599999999996</v>
      </c>
      <c r="M77" s="12">
        <f t="shared" si="8"/>
        <v>0.93216408367180614</v>
      </c>
      <c r="N77" s="11">
        <v>15.885</v>
      </c>
      <c r="O77" s="11">
        <v>46.069599999999994</v>
      </c>
      <c r="P77" s="11">
        <f t="shared" si="10"/>
        <v>7.8056811166381648</v>
      </c>
      <c r="Q77" s="4">
        <v>-2501.7399999999998</v>
      </c>
      <c r="R77" s="4">
        <v>347860.87400000001</v>
      </c>
      <c r="S77" s="4">
        <v>186001.74600000001</v>
      </c>
      <c r="T77" s="4">
        <v>121650.2</v>
      </c>
      <c r="U77" s="4">
        <v>0</v>
      </c>
      <c r="V77" s="4">
        <v>533862.62</v>
      </c>
      <c r="W77" s="4">
        <v>531360.88</v>
      </c>
      <c r="X77" s="4">
        <f t="shared" si="11"/>
        <v>1873.6928181818182</v>
      </c>
      <c r="Y77" s="4">
        <f t="shared" si="12"/>
        <v>1862.3212727272728</v>
      </c>
      <c r="Z77" s="4">
        <f t="shared" si="13"/>
        <v>1581.1857909090909</v>
      </c>
    </row>
    <row r="78" spans="1:26">
      <c r="A78" t="s">
        <v>41</v>
      </c>
      <c r="B78" s="9" t="s">
        <v>114</v>
      </c>
      <c r="C78" s="10" t="s">
        <v>116</v>
      </c>
      <c r="D78" s="4">
        <v>256</v>
      </c>
      <c r="E78" s="11">
        <v>1.1499999999999999</v>
      </c>
      <c r="F78" s="11">
        <v>1</v>
      </c>
      <c r="G78" s="11">
        <v>31.395</v>
      </c>
      <c r="H78" s="11">
        <v>5.47</v>
      </c>
      <c r="I78" s="11">
        <v>1.49</v>
      </c>
      <c r="J78" s="11">
        <v>22.62</v>
      </c>
      <c r="K78" s="11">
        <v>17.885000000000002</v>
      </c>
      <c r="L78" s="11">
        <f t="shared" si="9"/>
        <v>40.505000000000003</v>
      </c>
      <c r="M78" s="12">
        <f t="shared" si="8"/>
        <v>0.55844957412665097</v>
      </c>
      <c r="N78" s="11">
        <v>19.470299999999998</v>
      </c>
      <c r="O78" s="11">
        <v>59.975300000000004</v>
      </c>
      <c r="P78" s="11">
        <f t="shared" si="10"/>
        <v>6.9442560694425604</v>
      </c>
      <c r="Q78" s="4">
        <v>-10574.968000000001</v>
      </c>
      <c r="R78" s="4">
        <v>414550.24400000001</v>
      </c>
      <c r="S78" s="4">
        <v>205864.32800000001</v>
      </c>
      <c r="T78" s="4">
        <v>137001.00200000001</v>
      </c>
      <c r="U78" s="4">
        <v>0</v>
      </c>
      <c r="V78" s="4">
        <v>620414.57200000004</v>
      </c>
      <c r="W78" s="4">
        <v>609839.60400000005</v>
      </c>
      <c r="X78" s="4">
        <f t="shared" si="11"/>
        <v>1888.3342578125003</v>
      </c>
      <c r="Y78" s="4">
        <f t="shared" si="12"/>
        <v>1847.0257890625003</v>
      </c>
      <c r="Z78" s="4">
        <f t="shared" si="13"/>
        <v>1619.336890625</v>
      </c>
    </row>
    <row r="79" spans="1:26">
      <c r="A79" t="s">
        <v>36</v>
      </c>
      <c r="B79" s="9" t="s">
        <v>117</v>
      </c>
      <c r="C79" s="10" t="s">
        <v>118</v>
      </c>
      <c r="D79" s="4">
        <v>455</v>
      </c>
      <c r="E79" s="11">
        <v>1</v>
      </c>
      <c r="F79" s="11">
        <v>1</v>
      </c>
      <c r="G79" s="11">
        <v>35.567100000000003</v>
      </c>
      <c r="H79" s="11">
        <v>2</v>
      </c>
      <c r="I79" s="11">
        <v>4.6936999999999998</v>
      </c>
      <c r="J79" s="11">
        <v>44.260799999999996</v>
      </c>
      <c r="K79" s="11">
        <v>0</v>
      </c>
      <c r="L79" s="11">
        <f t="shared" si="9"/>
        <v>44.260799999999996</v>
      </c>
      <c r="M79" s="12">
        <f t="shared" si="8"/>
        <v>1</v>
      </c>
      <c r="N79" s="11">
        <v>35.064999999999998</v>
      </c>
      <c r="O79" s="11">
        <v>79.325799999999987</v>
      </c>
      <c r="P79" s="11">
        <f t="shared" si="10"/>
        <v>12.111661533629158</v>
      </c>
      <c r="Q79" s="4">
        <v>-44430.665000000001</v>
      </c>
      <c r="R79" s="4">
        <v>607666.21499999997</v>
      </c>
      <c r="S79" s="4">
        <v>137185.20000000001</v>
      </c>
      <c r="T79" s="4">
        <v>60126.455999999998</v>
      </c>
      <c r="U79" s="4">
        <v>0</v>
      </c>
      <c r="V79" s="4">
        <v>744851.41500000004</v>
      </c>
      <c r="W79" s="4">
        <v>700420.75</v>
      </c>
      <c r="X79" s="4">
        <f t="shared" si="11"/>
        <v>1504.8900197802197</v>
      </c>
      <c r="Y79" s="4">
        <f t="shared" si="12"/>
        <v>1407.2402065934066</v>
      </c>
      <c r="Z79" s="4">
        <f t="shared" si="13"/>
        <v>1335.5301428571429</v>
      </c>
    </row>
    <row r="80" spans="1:26">
      <c r="A80" t="s">
        <v>31</v>
      </c>
      <c r="B80" s="9" t="s">
        <v>117</v>
      </c>
      <c r="C80" s="10" t="s">
        <v>119</v>
      </c>
      <c r="D80" s="4">
        <v>638</v>
      </c>
      <c r="E80" s="11">
        <v>1</v>
      </c>
      <c r="F80" s="11">
        <v>1</v>
      </c>
      <c r="G80" s="11">
        <v>47.2376</v>
      </c>
      <c r="H80" s="11">
        <v>2</v>
      </c>
      <c r="I80" s="11">
        <v>3.99</v>
      </c>
      <c r="J80" s="11">
        <v>55.227600000000002</v>
      </c>
      <c r="K80" s="11">
        <v>0</v>
      </c>
      <c r="L80" s="11">
        <f t="shared" si="9"/>
        <v>55.227600000000002</v>
      </c>
      <c r="M80" s="12">
        <f t="shared" si="8"/>
        <v>1</v>
      </c>
      <c r="N80" s="11">
        <v>35.697499999999998</v>
      </c>
      <c r="O80" s="11">
        <v>90.9251</v>
      </c>
      <c r="P80" s="11">
        <f t="shared" si="10"/>
        <v>12.957577136172356</v>
      </c>
      <c r="Q80" s="4">
        <v>-67373.455000000002</v>
      </c>
      <c r="R80" s="4">
        <v>691312.07499999995</v>
      </c>
      <c r="S80" s="4">
        <v>220537.01</v>
      </c>
      <c r="T80" s="4">
        <v>86366.918999999994</v>
      </c>
      <c r="U80" s="4">
        <v>0</v>
      </c>
      <c r="V80" s="4">
        <v>911849.08499999996</v>
      </c>
      <c r="W80" s="4">
        <v>844475.63</v>
      </c>
      <c r="X80" s="4">
        <f t="shared" si="11"/>
        <v>1293.8591943573667</v>
      </c>
      <c r="Y80" s="4">
        <f t="shared" si="12"/>
        <v>1188.2581677115988</v>
      </c>
      <c r="Z80" s="4">
        <f t="shared" si="13"/>
        <v>1083.5612460815046</v>
      </c>
    </row>
    <row r="81" spans="1:26">
      <c r="A81" t="s">
        <v>120</v>
      </c>
      <c r="B81" s="9" t="s">
        <v>121</v>
      </c>
      <c r="C81" s="10" t="s">
        <v>122</v>
      </c>
      <c r="D81" s="4">
        <v>94</v>
      </c>
      <c r="E81" s="11">
        <v>1</v>
      </c>
      <c r="F81" s="11">
        <v>1</v>
      </c>
      <c r="G81" s="11">
        <v>10.6075</v>
      </c>
      <c r="H81" s="11">
        <v>0</v>
      </c>
      <c r="I81" s="11">
        <v>1</v>
      </c>
      <c r="J81" s="11">
        <v>13.6075</v>
      </c>
      <c r="K81" s="11">
        <v>0</v>
      </c>
      <c r="L81" s="11">
        <f t="shared" si="9"/>
        <v>13.6075</v>
      </c>
      <c r="M81" s="12">
        <f t="shared" si="8"/>
        <v>1</v>
      </c>
      <c r="N81" s="11">
        <v>8.3000000000000007</v>
      </c>
      <c r="O81" s="11">
        <v>21.907499999999999</v>
      </c>
      <c r="P81" s="11">
        <f t="shared" si="10"/>
        <v>8.8616544897478207</v>
      </c>
      <c r="Q81" s="4">
        <v>-1205.4090000000001</v>
      </c>
      <c r="R81" s="4">
        <v>174547.228</v>
      </c>
      <c r="S81" s="4">
        <v>126182.549</v>
      </c>
      <c r="T81" s="4">
        <v>67296.813999999998</v>
      </c>
      <c r="U81" s="4">
        <v>31342.050999999999</v>
      </c>
      <c r="V81" s="4">
        <v>300729.777</v>
      </c>
      <c r="W81" s="4">
        <v>299524.36800000002</v>
      </c>
      <c r="X81" s="4">
        <f t="shared" si="11"/>
        <v>2149.9033191489361</v>
      </c>
      <c r="Y81" s="4">
        <f t="shared" si="12"/>
        <v>2137.0798191489366</v>
      </c>
      <c r="Z81" s="4">
        <f t="shared" si="13"/>
        <v>1856.8854042553191</v>
      </c>
    </row>
    <row r="82" spans="1:26">
      <c r="A82" t="s">
        <v>34</v>
      </c>
      <c r="B82" s="9" t="s">
        <v>123</v>
      </c>
      <c r="C82" s="10" t="s">
        <v>124</v>
      </c>
      <c r="D82" s="4">
        <v>186</v>
      </c>
      <c r="E82" s="11">
        <v>1</v>
      </c>
      <c r="F82" s="11">
        <v>1</v>
      </c>
      <c r="G82" s="11">
        <v>23.825300000000002</v>
      </c>
      <c r="H82" s="11">
        <v>2</v>
      </c>
      <c r="I82" s="11">
        <v>1.9990000000000001</v>
      </c>
      <c r="J82" s="11">
        <v>26.424299999999999</v>
      </c>
      <c r="K82" s="11">
        <v>3.4</v>
      </c>
      <c r="L82" s="11">
        <f t="shared" si="9"/>
        <v>29.824299999999997</v>
      </c>
      <c r="M82" s="12">
        <f t="shared" si="8"/>
        <v>0.8859990008147719</v>
      </c>
      <c r="N82" s="11">
        <v>21.500000000000004</v>
      </c>
      <c r="O82" s="11">
        <v>51.324300000000001</v>
      </c>
      <c r="P82" s="11">
        <f t="shared" si="10"/>
        <v>7.2022396642052557</v>
      </c>
      <c r="Q82" s="4">
        <v>-8501.5560000000005</v>
      </c>
      <c r="R82" s="4">
        <v>363047.33600000001</v>
      </c>
      <c r="S82" s="4">
        <v>170711.61799999999</v>
      </c>
      <c r="T82" s="4">
        <v>49361.063999999998</v>
      </c>
      <c r="U82" s="4">
        <v>77517.879000000001</v>
      </c>
      <c r="V82" s="4">
        <v>533758.95400000003</v>
      </c>
      <c r="W82" s="4">
        <v>525257.39800000004</v>
      </c>
      <c r="X82" s="4">
        <f t="shared" si="11"/>
        <v>2187.5269408602153</v>
      </c>
      <c r="Y82" s="4">
        <f t="shared" si="12"/>
        <v>2141.819650537635</v>
      </c>
      <c r="Z82" s="4">
        <f t="shared" si="13"/>
        <v>1951.8673978494623</v>
      </c>
    </row>
    <row r="83" spans="1:26">
      <c r="A83" t="s">
        <v>41</v>
      </c>
      <c r="B83" s="9" t="s">
        <v>123</v>
      </c>
      <c r="C83" s="10" t="s">
        <v>125</v>
      </c>
      <c r="D83" s="4">
        <v>297</v>
      </c>
      <c r="E83" s="11">
        <v>1</v>
      </c>
      <c r="F83" s="11">
        <v>1.1000000000000001</v>
      </c>
      <c r="G83" s="11">
        <v>28.228000000000002</v>
      </c>
      <c r="H83" s="11">
        <v>2.88</v>
      </c>
      <c r="I83" s="11">
        <v>1</v>
      </c>
      <c r="J83" s="11">
        <v>27.209</v>
      </c>
      <c r="K83" s="11">
        <v>6.9989999999999997</v>
      </c>
      <c r="L83" s="11">
        <f t="shared" si="9"/>
        <v>34.207999999999998</v>
      </c>
      <c r="M83" s="12">
        <f t="shared" si="8"/>
        <v>0.79539873713751175</v>
      </c>
      <c r="N83" s="11">
        <v>16.981200000000005</v>
      </c>
      <c r="O83" s="11">
        <v>51.1892</v>
      </c>
      <c r="P83" s="11">
        <f t="shared" si="10"/>
        <v>9.5473833097595477</v>
      </c>
      <c r="Q83" s="4">
        <v>-1042.8119999999999</v>
      </c>
      <c r="R83" s="4">
        <v>413662.87699999998</v>
      </c>
      <c r="S83" s="4">
        <v>143531.962</v>
      </c>
      <c r="T83" s="4">
        <v>65918.7</v>
      </c>
      <c r="U83" s="4">
        <v>33503.957999999999</v>
      </c>
      <c r="V83" s="4">
        <v>557194.83900000004</v>
      </c>
      <c r="W83" s="4">
        <v>556152.027</v>
      </c>
      <c r="X83" s="4">
        <f t="shared" si="11"/>
        <v>1541.3204747474749</v>
      </c>
      <c r="Y83" s="4">
        <f t="shared" si="12"/>
        <v>1537.8093232323233</v>
      </c>
      <c r="Z83" s="4">
        <f t="shared" si="13"/>
        <v>1392.8042996632996</v>
      </c>
    </row>
    <row r="84" spans="1:26">
      <c r="A84" t="s">
        <v>120</v>
      </c>
      <c r="B84" s="9" t="s">
        <v>126</v>
      </c>
      <c r="C84" s="10" t="s">
        <v>127</v>
      </c>
      <c r="D84" s="4">
        <v>97</v>
      </c>
      <c r="E84" s="11">
        <v>1</v>
      </c>
      <c r="F84" s="11">
        <v>1</v>
      </c>
      <c r="G84" s="11">
        <v>11.0952</v>
      </c>
      <c r="H84" s="11">
        <v>0</v>
      </c>
      <c r="I84" s="11">
        <v>0</v>
      </c>
      <c r="J84" s="11">
        <v>13.0952</v>
      </c>
      <c r="K84" s="11">
        <v>0</v>
      </c>
      <c r="L84" s="11">
        <f t="shared" si="9"/>
        <v>13.0952</v>
      </c>
      <c r="M84" s="12">
        <f t="shared" si="8"/>
        <v>1</v>
      </c>
      <c r="N84" s="11">
        <v>6.0303999999999993</v>
      </c>
      <c r="O84" s="11">
        <v>19.125599999999999</v>
      </c>
      <c r="P84" s="11">
        <f t="shared" si="10"/>
        <v>8.7425192876198707</v>
      </c>
      <c r="Q84" s="4">
        <v>-9184</v>
      </c>
      <c r="R84" s="4">
        <v>151766</v>
      </c>
      <c r="S84" s="4">
        <v>60144</v>
      </c>
      <c r="T84" s="4">
        <v>37459</v>
      </c>
      <c r="U84" s="4">
        <v>4741</v>
      </c>
      <c r="V84" s="4">
        <f>+S84+R84</f>
        <v>211910</v>
      </c>
      <c r="W84" s="4">
        <f>+V84+Q84</f>
        <v>202726</v>
      </c>
      <c r="X84" s="4">
        <f t="shared" si="11"/>
        <v>1749.5876288659795</v>
      </c>
      <c r="Y84" s="4">
        <f t="shared" si="12"/>
        <v>1654.9072164948454</v>
      </c>
      <c r="Z84" s="4">
        <f t="shared" si="13"/>
        <v>1564.5979381443299</v>
      </c>
    </row>
    <row r="85" spans="1:26">
      <c r="A85" t="s">
        <v>34</v>
      </c>
      <c r="B85" s="9" t="s">
        <v>128</v>
      </c>
      <c r="C85" s="10" t="s">
        <v>129</v>
      </c>
      <c r="D85" s="4">
        <v>155</v>
      </c>
      <c r="E85" s="11">
        <v>1</v>
      </c>
      <c r="F85" s="11">
        <v>0</v>
      </c>
      <c r="G85" s="11">
        <v>18.52</v>
      </c>
      <c r="H85" s="11">
        <v>2.02</v>
      </c>
      <c r="I85" s="11">
        <v>0</v>
      </c>
      <c r="J85" s="11">
        <v>18.54</v>
      </c>
      <c r="K85" s="11">
        <v>3</v>
      </c>
      <c r="L85" s="11">
        <f t="shared" si="9"/>
        <v>21.54</v>
      </c>
      <c r="M85" s="12">
        <f t="shared" si="8"/>
        <v>0.8607242339832869</v>
      </c>
      <c r="N85" s="11">
        <v>16.21</v>
      </c>
      <c r="O85" s="11">
        <v>37.75</v>
      </c>
      <c r="P85" s="11">
        <f t="shared" si="10"/>
        <v>7.5462512171372937</v>
      </c>
      <c r="Q85" s="4">
        <v>-32541.333999999999</v>
      </c>
      <c r="R85" s="4">
        <v>260873.66800000001</v>
      </c>
      <c r="S85" s="4">
        <v>57120.894999999997</v>
      </c>
      <c r="T85" s="4">
        <v>21522</v>
      </c>
      <c r="U85" s="4">
        <v>0</v>
      </c>
      <c r="V85" s="4">
        <v>317994.56300000002</v>
      </c>
      <c r="W85" s="4">
        <v>285453.22899999999</v>
      </c>
      <c r="X85" s="4">
        <f t="shared" si="11"/>
        <v>1912.726212903226</v>
      </c>
      <c r="Y85" s="4">
        <f t="shared" si="12"/>
        <v>1702.7821225806451</v>
      </c>
      <c r="Z85" s="4">
        <f t="shared" si="13"/>
        <v>1683.0559225806453</v>
      </c>
    </row>
    <row r="86" spans="1:26">
      <c r="A86" t="s">
        <v>130</v>
      </c>
      <c r="B86" s="9" t="s">
        <v>131</v>
      </c>
      <c r="C86" s="10" t="s">
        <v>132</v>
      </c>
      <c r="D86" s="4">
        <v>14</v>
      </c>
      <c r="E86" s="11">
        <v>0.75</v>
      </c>
      <c r="F86" s="11">
        <v>0.75</v>
      </c>
      <c r="G86" s="11">
        <v>2.9249999999999998</v>
      </c>
      <c r="H86" s="11">
        <v>0</v>
      </c>
      <c r="I86" s="11">
        <v>0</v>
      </c>
      <c r="J86" s="11">
        <v>2.4750000000000001</v>
      </c>
      <c r="K86" s="11">
        <v>1.2</v>
      </c>
      <c r="L86" s="11">
        <f t="shared" si="9"/>
        <v>3.6749999999999998</v>
      </c>
      <c r="M86" s="12">
        <f t="shared" si="8"/>
        <v>0.67346938775510212</v>
      </c>
      <c r="N86" s="11">
        <v>3.3</v>
      </c>
      <c r="O86" s="11">
        <v>6.9749999999999996</v>
      </c>
      <c r="P86" s="11">
        <f t="shared" si="10"/>
        <v>4.7863247863247862</v>
      </c>
      <c r="Q86" s="4">
        <v>-16794</v>
      </c>
      <c r="R86" s="4">
        <v>52517</v>
      </c>
      <c r="S86" s="4">
        <v>25131</v>
      </c>
      <c r="T86" s="4"/>
      <c r="U86" s="4"/>
      <c r="V86" s="4">
        <v>77648</v>
      </c>
      <c r="W86" s="4">
        <v>60854</v>
      </c>
      <c r="X86" s="4">
        <f t="shared" si="11"/>
        <v>5546.2857142857147</v>
      </c>
      <c r="Y86" s="4">
        <f t="shared" si="12"/>
        <v>4346.7142857142853</v>
      </c>
      <c r="Z86" s="4">
        <f t="shared" si="13"/>
        <v>3751.2142857142858</v>
      </c>
    </row>
    <row r="87" spans="1:26">
      <c r="A87" t="s">
        <v>41</v>
      </c>
      <c r="B87" s="9" t="s">
        <v>133</v>
      </c>
      <c r="C87" s="10" t="s">
        <v>134</v>
      </c>
      <c r="D87" s="4">
        <v>231</v>
      </c>
      <c r="E87" s="11">
        <v>1</v>
      </c>
      <c r="F87" s="11">
        <v>1</v>
      </c>
      <c r="G87" s="11">
        <v>28.662800000000001</v>
      </c>
      <c r="H87" s="11">
        <v>5.35</v>
      </c>
      <c r="I87" s="11">
        <v>0</v>
      </c>
      <c r="J87" s="11">
        <v>31.832800000000002</v>
      </c>
      <c r="K87" s="11">
        <v>4.18</v>
      </c>
      <c r="L87" s="11">
        <f t="shared" si="9"/>
        <v>36.012799999999999</v>
      </c>
      <c r="M87" s="12">
        <f t="shared" si="8"/>
        <v>0.88393015816598552</v>
      </c>
      <c r="N87" s="11">
        <v>23.329999999999995</v>
      </c>
      <c r="O87" s="11">
        <v>59.342799999999997</v>
      </c>
      <c r="P87" s="11">
        <f t="shared" si="10"/>
        <v>6.7915608241603165</v>
      </c>
      <c r="Q87" s="4">
        <v>-19011.364000000001</v>
      </c>
      <c r="R87" s="4">
        <v>459501.31</v>
      </c>
      <c r="S87" s="4">
        <v>130433.55899999999</v>
      </c>
      <c r="T87" s="4">
        <v>43229.351999999999</v>
      </c>
      <c r="U87" s="4">
        <v>30888.356</v>
      </c>
      <c r="V87" s="4">
        <v>589934.86899999995</v>
      </c>
      <c r="W87" s="4">
        <v>570923.505</v>
      </c>
      <c r="X87" s="4">
        <f t="shared" si="11"/>
        <v>2232.974722943723</v>
      </c>
      <c r="Y87" s="4">
        <f t="shared" si="12"/>
        <v>2150.6744458874459</v>
      </c>
      <c r="Z87" s="4">
        <f t="shared" si="13"/>
        <v>1989.1831601731601</v>
      </c>
    </row>
    <row r="88" spans="1:26">
      <c r="A88" t="s">
        <v>120</v>
      </c>
      <c r="B88" s="9" t="s">
        <v>135</v>
      </c>
      <c r="C88" s="10" t="s">
        <v>136</v>
      </c>
      <c r="D88" s="4">
        <v>90</v>
      </c>
      <c r="E88" s="11">
        <v>0.8</v>
      </c>
      <c r="F88" s="11">
        <v>1</v>
      </c>
      <c r="G88" s="11">
        <v>10.0457</v>
      </c>
      <c r="H88" s="11">
        <v>0</v>
      </c>
      <c r="I88" s="11">
        <v>1</v>
      </c>
      <c r="J88" s="11">
        <v>11.035699999999999</v>
      </c>
      <c r="K88" s="11">
        <v>1.81</v>
      </c>
      <c r="L88" s="11">
        <f t="shared" si="9"/>
        <v>12.845699999999999</v>
      </c>
      <c r="M88" s="12">
        <f t="shared" si="8"/>
        <v>0.85909681839058982</v>
      </c>
      <c r="N88" s="11">
        <v>7.0750000000000002</v>
      </c>
      <c r="O88" s="11">
        <v>19.9207</v>
      </c>
      <c r="P88" s="11">
        <f t="shared" si="10"/>
        <v>8.9590571090118161</v>
      </c>
      <c r="Q88" s="4">
        <v>-10132.751</v>
      </c>
      <c r="R88" s="4">
        <v>157909.861</v>
      </c>
      <c r="S88" s="4">
        <v>92493.137000000002</v>
      </c>
      <c r="T88" s="4">
        <v>24227.232</v>
      </c>
      <c r="U88" s="4">
        <v>43023.031000000003</v>
      </c>
      <c r="V88" s="4">
        <v>250402.99799999999</v>
      </c>
      <c r="W88" s="4">
        <v>240270.247</v>
      </c>
      <c r="X88" s="4">
        <f t="shared" si="11"/>
        <v>2035.0303888888886</v>
      </c>
      <c r="Y88" s="4">
        <f t="shared" si="12"/>
        <v>1922.4442666666666</v>
      </c>
      <c r="Z88" s="4">
        <f t="shared" si="13"/>
        <v>1754.5540111111111</v>
      </c>
    </row>
    <row r="89" spans="1:26">
      <c r="A89" t="s">
        <v>34</v>
      </c>
      <c r="B89" s="9" t="s">
        <v>137</v>
      </c>
      <c r="C89" s="10" t="s">
        <v>138</v>
      </c>
      <c r="D89" s="4">
        <v>141</v>
      </c>
      <c r="E89" s="11">
        <v>1</v>
      </c>
      <c r="F89" s="11">
        <v>0</v>
      </c>
      <c r="G89" s="11">
        <v>14.58</v>
      </c>
      <c r="H89" s="11">
        <v>0</v>
      </c>
      <c r="I89" s="11">
        <v>0</v>
      </c>
      <c r="J89" s="11">
        <v>13.81</v>
      </c>
      <c r="K89" s="11">
        <v>2.77</v>
      </c>
      <c r="L89" s="11">
        <f t="shared" si="9"/>
        <v>16.580000000000002</v>
      </c>
      <c r="M89" s="12">
        <f t="shared" si="8"/>
        <v>0.83293124246079608</v>
      </c>
      <c r="N89" s="11">
        <v>11.45</v>
      </c>
      <c r="O89" s="11">
        <v>28.03</v>
      </c>
      <c r="P89" s="11">
        <f t="shared" si="10"/>
        <v>9.6707818930041149</v>
      </c>
      <c r="Q89" s="4">
        <v>-16303.59</v>
      </c>
      <c r="R89" s="4">
        <v>213156.75899999999</v>
      </c>
      <c r="S89" s="4">
        <v>79000.952999999994</v>
      </c>
      <c r="T89" s="4">
        <v>25856.135999999999</v>
      </c>
      <c r="U89" s="4">
        <v>0</v>
      </c>
      <c r="V89" s="4">
        <v>292157.712</v>
      </c>
      <c r="W89" s="4">
        <v>275854.12199999997</v>
      </c>
      <c r="X89" s="4">
        <f t="shared" si="11"/>
        <v>1888.6636595744681</v>
      </c>
      <c r="Y89" s="4">
        <f t="shared" si="12"/>
        <v>1773.0353617021274</v>
      </c>
      <c r="Z89" s="4">
        <f t="shared" si="13"/>
        <v>1511.7500638297872</v>
      </c>
    </row>
    <row r="90" spans="1:26">
      <c r="A90" t="s">
        <v>130</v>
      </c>
      <c r="B90" s="9" t="s">
        <v>139</v>
      </c>
      <c r="C90" s="10" t="s">
        <v>140</v>
      </c>
      <c r="D90" s="4">
        <v>18</v>
      </c>
      <c r="E90" s="11">
        <v>1</v>
      </c>
      <c r="F90" s="11">
        <v>0</v>
      </c>
      <c r="G90" s="11">
        <v>2.54</v>
      </c>
      <c r="H90" s="11">
        <v>0</v>
      </c>
      <c r="I90" s="11">
        <v>0</v>
      </c>
      <c r="J90" s="11">
        <v>3</v>
      </c>
      <c r="K90" s="11">
        <v>0.54</v>
      </c>
      <c r="L90" s="11">
        <f t="shared" si="9"/>
        <v>3.54</v>
      </c>
      <c r="M90" s="12">
        <f t="shared" si="8"/>
        <v>0.84745762711864403</v>
      </c>
      <c r="N90" s="11">
        <v>1</v>
      </c>
      <c r="O90" s="11">
        <v>4.54</v>
      </c>
      <c r="P90" s="11">
        <f t="shared" si="10"/>
        <v>7.0866141732283463</v>
      </c>
      <c r="Q90" s="4">
        <v>-142.99</v>
      </c>
      <c r="R90" s="4">
        <v>37595.985000000001</v>
      </c>
      <c r="S90" s="4">
        <v>20485.57</v>
      </c>
      <c r="T90" s="4">
        <v>10444.812</v>
      </c>
      <c r="U90" s="4">
        <v>1188</v>
      </c>
      <c r="V90" s="4">
        <v>58081.555</v>
      </c>
      <c r="W90" s="4">
        <v>57938.565000000002</v>
      </c>
      <c r="X90" s="4">
        <f t="shared" si="11"/>
        <v>2580.4857222222222</v>
      </c>
      <c r="Y90" s="4">
        <f t="shared" si="12"/>
        <v>2572.5418333333337</v>
      </c>
      <c r="Z90" s="4">
        <f t="shared" si="13"/>
        <v>2088.6658333333335</v>
      </c>
    </row>
    <row r="91" spans="1:26">
      <c r="A91" t="s">
        <v>38</v>
      </c>
      <c r="B91" s="9" t="s">
        <v>139</v>
      </c>
      <c r="C91" s="10" t="s">
        <v>141</v>
      </c>
      <c r="D91" s="4">
        <v>368</v>
      </c>
      <c r="E91" s="11">
        <v>1</v>
      </c>
      <c r="F91" s="11">
        <v>1</v>
      </c>
      <c r="G91" s="11">
        <v>31.903700000000001</v>
      </c>
      <c r="H91" s="11">
        <v>2</v>
      </c>
      <c r="I91" s="11">
        <v>3.6938</v>
      </c>
      <c r="J91" s="11">
        <v>35.292400000000001</v>
      </c>
      <c r="K91" s="11">
        <v>4.3050999999999995</v>
      </c>
      <c r="L91" s="11">
        <f t="shared" si="9"/>
        <v>39.597499999999997</v>
      </c>
      <c r="M91" s="12">
        <f t="shared" si="8"/>
        <v>0.89127848980364932</v>
      </c>
      <c r="N91" s="11">
        <v>22.291000000000004</v>
      </c>
      <c r="O91" s="11">
        <v>61.888500000000001</v>
      </c>
      <c r="P91" s="11">
        <f t="shared" si="10"/>
        <v>10.854272542524857</v>
      </c>
      <c r="Q91" s="4">
        <v>-34184.07</v>
      </c>
      <c r="R91" s="4">
        <v>495000.45299999998</v>
      </c>
      <c r="S91" s="4">
        <v>238822.74799999999</v>
      </c>
      <c r="T91" s="4">
        <v>140816.299</v>
      </c>
      <c r="U91" s="4">
        <v>17450.567999999999</v>
      </c>
      <c r="V91" s="4">
        <v>733823.201</v>
      </c>
      <c r="W91" s="4">
        <v>699639.13100000005</v>
      </c>
      <c r="X91" s="4">
        <f t="shared" si="11"/>
        <v>1564.0117771739131</v>
      </c>
      <c r="Y91" s="4">
        <f t="shared" si="12"/>
        <v>1471.1202826086958</v>
      </c>
      <c r="Z91" s="4">
        <f t="shared" si="13"/>
        <v>1345.1099266304348</v>
      </c>
    </row>
    <row r="92" spans="1:26">
      <c r="A92" t="s">
        <v>142</v>
      </c>
      <c r="B92" s="9" t="s">
        <v>139</v>
      </c>
      <c r="C92" s="10" t="s">
        <v>143</v>
      </c>
      <c r="D92" s="4">
        <v>41</v>
      </c>
      <c r="E92" s="11">
        <v>1</v>
      </c>
      <c r="F92" s="11">
        <v>0</v>
      </c>
      <c r="G92" s="11">
        <v>5.53</v>
      </c>
      <c r="H92" s="11">
        <v>0</v>
      </c>
      <c r="I92" s="11">
        <v>0</v>
      </c>
      <c r="J92" s="11">
        <v>4</v>
      </c>
      <c r="K92" s="11">
        <v>2.5299999999999998</v>
      </c>
      <c r="L92" s="11">
        <f t="shared" si="9"/>
        <v>6.5299999999999994</v>
      </c>
      <c r="M92" s="12">
        <f t="shared" si="8"/>
        <v>0.61255742725880558</v>
      </c>
      <c r="N92" s="11">
        <v>1.5</v>
      </c>
      <c r="O92" s="11">
        <v>8.0299999999999994</v>
      </c>
      <c r="P92" s="11">
        <f t="shared" si="10"/>
        <v>7.4141048824593128</v>
      </c>
      <c r="Q92" s="4">
        <v>-524.65700000000004</v>
      </c>
      <c r="R92" s="4">
        <v>64184.114000000001</v>
      </c>
      <c r="S92" s="4">
        <v>28675.063999999998</v>
      </c>
      <c r="T92" s="4">
        <v>16230.696</v>
      </c>
      <c r="U92" s="4">
        <v>1559.52</v>
      </c>
      <c r="V92" s="4">
        <v>92859.178</v>
      </c>
      <c r="W92" s="4">
        <v>92334.520999999993</v>
      </c>
      <c r="X92" s="4">
        <f t="shared" si="11"/>
        <v>1830.9502926829268</v>
      </c>
      <c r="Y92" s="4">
        <f t="shared" si="12"/>
        <v>1818.1537804878046</v>
      </c>
      <c r="Z92" s="4">
        <f t="shared" si="13"/>
        <v>1565.4661951219512</v>
      </c>
    </row>
    <row r="93" spans="1:26">
      <c r="A93" t="s">
        <v>142</v>
      </c>
      <c r="B93" s="9" t="s">
        <v>139</v>
      </c>
      <c r="C93" s="10" t="s">
        <v>144</v>
      </c>
      <c r="D93" s="4">
        <v>31</v>
      </c>
      <c r="E93" s="11">
        <v>1</v>
      </c>
      <c r="F93" s="11">
        <v>0</v>
      </c>
      <c r="G93" s="11">
        <v>3.4833999999999996</v>
      </c>
      <c r="H93" s="11">
        <v>0</v>
      </c>
      <c r="I93" s="11">
        <v>0.91099999999999992</v>
      </c>
      <c r="J93" s="11">
        <v>4.4664999999999999</v>
      </c>
      <c r="K93" s="11">
        <v>0.92790000000000006</v>
      </c>
      <c r="L93" s="11">
        <f t="shared" si="9"/>
        <v>5.3944000000000001</v>
      </c>
      <c r="M93" s="12">
        <f t="shared" si="8"/>
        <v>0.82798828414652226</v>
      </c>
      <c r="N93" s="11">
        <v>1.8000000000000012</v>
      </c>
      <c r="O93" s="11">
        <v>7.1944000000000017</v>
      </c>
      <c r="P93" s="11">
        <f t="shared" si="10"/>
        <v>8.8993512085893105</v>
      </c>
      <c r="Q93" s="4">
        <v>-385.99400000000003</v>
      </c>
      <c r="R93" s="4">
        <v>64468.067000000003</v>
      </c>
      <c r="S93" s="4">
        <v>27287.605</v>
      </c>
      <c r="T93" s="4">
        <v>16247.46</v>
      </c>
      <c r="U93" s="4">
        <v>0</v>
      </c>
      <c r="V93" s="4">
        <v>91755.672000000006</v>
      </c>
      <c r="W93" s="4">
        <v>91369.678</v>
      </c>
      <c r="X93" s="4">
        <f t="shared" si="11"/>
        <v>2435.7487741935483</v>
      </c>
      <c r="Y93" s="4">
        <f t="shared" si="12"/>
        <v>2423.2973548387095</v>
      </c>
      <c r="Z93" s="4">
        <f t="shared" si="13"/>
        <v>2079.6150645161292</v>
      </c>
    </row>
    <row r="94" spans="1:26">
      <c r="A94" t="s">
        <v>142</v>
      </c>
      <c r="B94" s="9" t="s">
        <v>145</v>
      </c>
      <c r="C94" s="10" t="s">
        <v>146</v>
      </c>
      <c r="D94" s="4">
        <v>42</v>
      </c>
      <c r="E94" s="11">
        <v>0.75</v>
      </c>
      <c r="F94" s="11">
        <v>0</v>
      </c>
      <c r="G94" s="11">
        <v>5.6</v>
      </c>
      <c r="H94" s="11">
        <v>0</v>
      </c>
      <c r="I94" s="11">
        <v>0.8</v>
      </c>
      <c r="J94" s="11">
        <v>4.4800000000000004</v>
      </c>
      <c r="K94" s="11">
        <v>2.67</v>
      </c>
      <c r="L94" s="11">
        <f t="shared" si="9"/>
        <v>7.15</v>
      </c>
      <c r="M94" s="12">
        <f t="shared" si="8"/>
        <v>0.62657342657342663</v>
      </c>
      <c r="N94" s="11">
        <v>4.2</v>
      </c>
      <c r="O94" s="11">
        <v>11.350000000000001</v>
      </c>
      <c r="P94" s="11">
        <f t="shared" si="10"/>
        <v>7.5000000000000009</v>
      </c>
      <c r="Q94" s="4">
        <v>-42569.038</v>
      </c>
      <c r="R94" s="4">
        <v>111328.24440000001</v>
      </c>
      <c r="S94" s="4">
        <v>80752.316999999995</v>
      </c>
      <c r="T94" s="4">
        <v>23101.116000000002</v>
      </c>
      <c r="U94" s="4">
        <v>11842.064</v>
      </c>
      <c r="V94" s="4">
        <v>192080.56140000001</v>
      </c>
      <c r="W94" s="4">
        <v>149511.52340000001</v>
      </c>
      <c r="X94" s="4">
        <f t="shared" si="11"/>
        <v>3741.3662238095239</v>
      </c>
      <c r="Y94" s="4">
        <f t="shared" si="12"/>
        <v>2727.8177000000005</v>
      </c>
      <c r="Z94" s="4">
        <f t="shared" si="13"/>
        <v>2650.6724857142858</v>
      </c>
    </row>
    <row r="95" spans="1:26">
      <c r="A95" t="s">
        <v>142</v>
      </c>
      <c r="B95" s="9" t="s">
        <v>147</v>
      </c>
      <c r="C95" s="10" t="s">
        <v>148</v>
      </c>
      <c r="D95" s="4">
        <v>40</v>
      </c>
      <c r="E95" s="11">
        <v>0.8</v>
      </c>
      <c r="F95" s="11">
        <v>0</v>
      </c>
      <c r="G95" s="11">
        <v>6.5</v>
      </c>
      <c r="H95" s="11">
        <v>0</v>
      </c>
      <c r="I95" s="11">
        <v>0</v>
      </c>
      <c r="J95" s="11">
        <v>5.3</v>
      </c>
      <c r="K95" s="11">
        <v>2</v>
      </c>
      <c r="L95" s="11">
        <f t="shared" si="9"/>
        <v>7.3</v>
      </c>
      <c r="M95" s="12">
        <f t="shared" si="8"/>
        <v>0.72602739726027399</v>
      </c>
      <c r="N95" s="11">
        <v>2.4500000000000002</v>
      </c>
      <c r="O95" s="11">
        <v>9.75</v>
      </c>
      <c r="P95" s="11">
        <f t="shared" si="10"/>
        <v>6.1538461538461542</v>
      </c>
      <c r="Q95" s="4">
        <v>-735.55600000000004</v>
      </c>
      <c r="R95" s="4">
        <v>24150.273000000001</v>
      </c>
      <c r="S95" s="4">
        <v>90100.101999999999</v>
      </c>
      <c r="T95" s="4">
        <v>18113.161</v>
      </c>
      <c r="U95" s="4">
        <v>0</v>
      </c>
      <c r="V95" s="4">
        <v>114250.375</v>
      </c>
      <c r="W95" s="4">
        <v>113514.819</v>
      </c>
      <c r="X95" s="4">
        <f t="shared" si="11"/>
        <v>2403.4303500000001</v>
      </c>
      <c r="Y95" s="4">
        <f t="shared" si="12"/>
        <v>2385.0414499999997</v>
      </c>
      <c r="Z95" s="4">
        <f t="shared" si="13"/>
        <v>603.75682500000005</v>
      </c>
    </row>
    <row r="96" spans="1:26">
      <c r="A96" t="s">
        <v>142</v>
      </c>
      <c r="B96" s="9" t="s">
        <v>149</v>
      </c>
      <c r="C96" s="10" t="s">
        <v>150</v>
      </c>
      <c r="D96" s="4">
        <v>35</v>
      </c>
      <c r="E96" s="11">
        <v>1</v>
      </c>
      <c r="F96" s="11">
        <v>0</v>
      </c>
      <c r="G96" s="11">
        <v>5.48</v>
      </c>
      <c r="H96" s="11">
        <v>0</v>
      </c>
      <c r="I96" s="11">
        <v>0</v>
      </c>
      <c r="J96" s="11">
        <v>3</v>
      </c>
      <c r="K96" s="11">
        <v>3.48</v>
      </c>
      <c r="L96" s="11">
        <f t="shared" si="9"/>
        <v>6.48</v>
      </c>
      <c r="M96" s="12">
        <f t="shared" si="8"/>
        <v>0.46296296296296291</v>
      </c>
      <c r="N96" s="11">
        <v>2.2799999999999998</v>
      </c>
      <c r="O96" s="11">
        <v>8.76</v>
      </c>
      <c r="P96" s="11">
        <f t="shared" si="10"/>
        <v>6.3868613138686126</v>
      </c>
      <c r="Q96" s="4">
        <v>0</v>
      </c>
      <c r="R96" s="4">
        <v>72543.656000000003</v>
      </c>
      <c r="S96" s="4">
        <v>17428.315999999999</v>
      </c>
      <c r="T96" s="4">
        <v>6561.0720000000001</v>
      </c>
      <c r="U96" s="4">
        <v>2275.5259999999998</v>
      </c>
      <c r="V96" s="4">
        <v>89971.971999999994</v>
      </c>
      <c r="W96" s="4">
        <v>89971.971999999994</v>
      </c>
      <c r="X96" s="4">
        <f t="shared" si="11"/>
        <v>2318.1535428571428</v>
      </c>
      <c r="Y96" s="4">
        <f t="shared" si="12"/>
        <v>2318.1535428571428</v>
      </c>
      <c r="Z96" s="4">
        <f t="shared" si="13"/>
        <v>2072.6758857142859</v>
      </c>
    </row>
    <row r="97" spans="1:26">
      <c r="A97" t="s">
        <v>120</v>
      </c>
      <c r="B97" s="9" t="s">
        <v>149</v>
      </c>
      <c r="C97" s="10" t="s">
        <v>151</v>
      </c>
      <c r="D97" s="4">
        <v>95</v>
      </c>
      <c r="E97" s="11">
        <v>1</v>
      </c>
      <c r="F97" s="11">
        <v>0</v>
      </c>
      <c r="G97" s="11">
        <v>11.5197</v>
      </c>
      <c r="H97" s="11">
        <v>0</v>
      </c>
      <c r="I97" s="11">
        <v>1.8181</v>
      </c>
      <c r="J97" s="11">
        <v>8.8013999999999992</v>
      </c>
      <c r="K97" s="11">
        <v>5.5363999999999995</v>
      </c>
      <c r="L97" s="11">
        <f t="shared" si="9"/>
        <v>14.337799999999998</v>
      </c>
      <c r="M97" s="12">
        <f t="shared" si="8"/>
        <v>0.61385986692519079</v>
      </c>
      <c r="N97" s="11">
        <v>8.0000000000000036</v>
      </c>
      <c r="O97" s="11">
        <v>22.337800000000001</v>
      </c>
      <c r="P97" s="11">
        <f t="shared" si="10"/>
        <v>8.2467425366980045</v>
      </c>
      <c r="Q97" s="4">
        <v>-2995.9609999999998</v>
      </c>
      <c r="R97" s="4">
        <v>163342.23700000002</v>
      </c>
      <c r="S97" s="4">
        <v>54151.19</v>
      </c>
      <c r="T97" s="4">
        <v>33558.317999999999</v>
      </c>
      <c r="U97" s="4">
        <v>290.58</v>
      </c>
      <c r="V97" s="4">
        <v>217493.42700000003</v>
      </c>
      <c r="W97" s="4">
        <v>214497.46600000001</v>
      </c>
      <c r="X97" s="4">
        <f t="shared" si="11"/>
        <v>1933.1003052631584</v>
      </c>
      <c r="Y97" s="4">
        <f t="shared" si="12"/>
        <v>1901.5638736842109</v>
      </c>
      <c r="Z97" s="4">
        <f t="shared" si="13"/>
        <v>1719.391968421053</v>
      </c>
    </row>
    <row r="98" spans="1:26">
      <c r="A98" t="s">
        <v>142</v>
      </c>
      <c r="B98" s="9" t="s">
        <v>152</v>
      </c>
      <c r="C98" s="10" t="s">
        <v>153</v>
      </c>
      <c r="D98" s="4">
        <v>24</v>
      </c>
      <c r="E98" s="11">
        <v>0.75</v>
      </c>
      <c r="F98" s="11">
        <v>0</v>
      </c>
      <c r="G98" s="11">
        <v>5</v>
      </c>
      <c r="H98" s="11">
        <v>0</v>
      </c>
      <c r="I98" s="11">
        <v>0</v>
      </c>
      <c r="J98" s="11">
        <v>2.75</v>
      </c>
      <c r="K98" s="11">
        <v>3</v>
      </c>
      <c r="L98" s="11">
        <f t="shared" si="9"/>
        <v>5.75</v>
      </c>
      <c r="M98" s="12">
        <f t="shared" si="8"/>
        <v>0.47826086956521741</v>
      </c>
      <c r="N98" s="11">
        <v>1</v>
      </c>
      <c r="O98" s="11">
        <v>6.75</v>
      </c>
      <c r="P98" s="11">
        <f t="shared" si="10"/>
        <v>4.8</v>
      </c>
      <c r="Q98" s="4">
        <v>-1378.8019999999999</v>
      </c>
      <c r="R98" s="4">
        <v>52312.743000000002</v>
      </c>
      <c r="S98" s="4">
        <v>24008.555</v>
      </c>
      <c r="T98" s="4">
        <v>4804</v>
      </c>
      <c r="U98" s="4">
        <v>6721.8010000000004</v>
      </c>
      <c r="V98" s="4">
        <v>76321.297999999995</v>
      </c>
      <c r="W98" s="4">
        <v>74942.495999999999</v>
      </c>
      <c r="X98" s="4">
        <f t="shared" si="11"/>
        <v>2699.812375</v>
      </c>
      <c r="Y98" s="4">
        <f t="shared" si="12"/>
        <v>2642.3622916666668</v>
      </c>
      <c r="Z98" s="4">
        <f t="shared" si="13"/>
        <v>2179.6976250000002</v>
      </c>
    </row>
    <row r="99" spans="1:26">
      <c r="A99" t="s">
        <v>130</v>
      </c>
      <c r="B99" s="9" t="s">
        <v>154</v>
      </c>
      <c r="C99" s="10" t="s">
        <v>155</v>
      </c>
      <c r="D99" s="4">
        <v>8</v>
      </c>
      <c r="E99" s="11">
        <v>1</v>
      </c>
      <c r="F99" s="11">
        <v>1</v>
      </c>
      <c r="G99" s="11">
        <v>1.9531000000000001</v>
      </c>
      <c r="H99" s="11">
        <v>0</v>
      </c>
      <c r="I99" s="11">
        <v>0</v>
      </c>
      <c r="J99" s="11">
        <v>1.9476</v>
      </c>
      <c r="K99" s="11">
        <v>1.0055000000000001</v>
      </c>
      <c r="L99" s="11">
        <f t="shared" si="9"/>
        <v>2.9531000000000001</v>
      </c>
      <c r="M99" s="12">
        <f t="shared" si="8"/>
        <v>0.65951034506112216</v>
      </c>
      <c r="N99" s="11">
        <v>0.7</v>
      </c>
      <c r="O99" s="11">
        <v>3.6531000000000002</v>
      </c>
      <c r="P99" s="11">
        <f t="shared" si="10"/>
        <v>4.0960524294710972</v>
      </c>
      <c r="Q99" s="4">
        <v>-3598</v>
      </c>
      <c r="R99" s="4">
        <v>29369</v>
      </c>
      <c r="S99" s="4">
        <v>12091</v>
      </c>
      <c r="T99" s="4"/>
      <c r="U99" s="4"/>
      <c r="V99" s="4">
        <v>41460</v>
      </c>
      <c r="W99" s="4">
        <v>37862</v>
      </c>
      <c r="X99" s="4">
        <f t="shared" si="11"/>
        <v>5182.5</v>
      </c>
      <c r="Y99" s="4">
        <f t="shared" si="12"/>
        <v>4732.75</v>
      </c>
      <c r="Z99" s="4">
        <f t="shared" si="13"/>
        <v>3671.125</v>
      </c>
    </row>
    <row r="100" spans="1:26">
      <c r="A100" t="s">
        <v>142</v>
      </c>
      <c r="B100" s="9" t="s">
        <v>156</v>
      </c>
      <c r="C100" s="10" t="s">
        <v>157</v>
      </c>
      <c r="D100" s="4">
        <v>44</v>
      </c>
      <c r="E100" s="11">
        <v>1</v>
      </c>
      <c r="F100" s="11">
        <v>0</v>
      </c>
      <c r="G100" s="11">
        <v>6.6</v>
      </c>
      <c r="H100" s="11">
        <v>0</v>
      </c>
      <c r="I100" s="11">
        <v>0</v>
      </c>
      <c r="J100" s="11">
        <v>5.7</v>
      </c>
      <c r="K100" s="11">
        <v>1.9</v>
      </c>
      <c r="L100" s="11">
        <f t="shared" si="9"/>
        <v>7.6</v>
      </c>
      <c r="M100" s="12">
        <f t="shared" si="8"/>
        <v>0.75000000000000011</v>
      </c>
      <c r="N100" s="11">
        <v>8.9</v>
      </c>
      <c r="O100" s="11">
        <v>16.5</v>
      </c>
      <c r="P100" s="11">
        <f t="shared" si="10"/>
        <v>6.666666666666667</v>
      </c>
      <c r="Q100" s="4">
        <v>-12825.407999999999</v>
      </c>
      <c r="R100" s="4">
        <v>133985.323</v>
      </c>
      <c r="S100" s="4">
        <v>33974.389000000003</v>
      </c>
      <c r="T100" s="4">
        <v>10641.044</v>
      </c>
      <c r="U100" s="4">
        <v>0</v>
      </c>
      <c r="V100" s="4">
        <v>167959.712</v>
      </c>
      <c r="W100" s="4">
        <v>155134.304</v>
      </c>
      <c r="X100" s="4">
        <f t="shared" si="11"/>
        <v>3575.4242727272726</v>
      </c>
      <c r="Y100" s="4">
        <f t="shared" si="12"/>
        <v>3283.9377272727274</v>
      </c>
      <c r="Z100" s="4">
        <f t="shared" si="13"/>
        <v>3045.1209772727275</v>
      </c>
    </row>
    <row r="101" spans="1:26">
      <c r="A101" t="s">
        <v>38</v>
      </c>
      <c r="B101" s="9" t="s">
        <v>158</v>
      </c>
      <c r="C101" s="10" t="s">
        <v>159</v>
      </c>
      <c r="D101" s="4">
        <v>347</v>
      </c>
      <c r="E101" s="11">
        <v>1</v>
      </c>
      <c r="F101" s="11">
        <v>1</v>
      </c>
      <c r="G101" s="11">
        <v>33.311199999999999</v>
      </c>
      <c r="H101" s="11">
        <v>3.5</v>
      </c>
      <c r="I101" s="11">
        <v>0</v>
      </c>
      <c r="J101" s="11">
        <v>38.811199999999999</v>
      </c>
      <c r="K101" s="11">
        <v>0</v>
      </c>
      <c r="L101" s="11">
        <f t="shared" si="9"/>
        <v>38.811199999999999</v>
      </c>
      <c r="M101" s="12">
        <f t="shared" si="8"/>
        <v>1</v>
      </c>
      <c r="N101" s="11">
        <v>21.01</v>
      </c>
      <c r="O101" s="11">
        <v>59.821200000000005</v>
      </c>
      <c r="P101" s="11">
        <f t="shared" si="10"/>
        <v>9.4264788977267795</v>
      </c>
      <c r="Q101" s="4">
        <v>-55882.108</v>
      </c>
      <c r="R101" s="4">
        <v>487079.58899999998</v>
      </c>
      <c r="S101" s="4">
        <v>248357.598</v>
      </c>
      <c r="T101" s="4">
        <v>116125.20699999999</v>
      </c>
      <c r="U101" s="4">
        <v>32622.593000000001</v>
      </c>
      <c r="V101" s="4">
        <v>735437.18700000003</v>
      </c>
      <c r="W101" s="4">
        <v>679555.07900000003</v>
      </c>
      <c r="X101" s="4">
        <f t="shared" si="11"/>
        <v>1690.7475129683</v>
      </c>
      <c r="Y101" s="4">
        <f t="shared" si="12"/>
        <v>1529.7039740634009</v>
      </c>
      <c r="Z101" s="4">
        <f t="shared" si="13"/>
        <v>1403.6875763688761</v>
      </c>
    </row>
    <row r="102" spans="1:26">
      <c r="A102" t="s">
        <v>120</v>
      </c>
      <c r="B102" s="9" t="s">
        <v>158</v>
      </c>
      <c r="C102" s="10" t="s">
        <v>160</v>
      </c>
      <c r="D102" s="4">
        <v>65</v>
      </c>
      <c r="E102" s="11">
        <v>1</v>
      </c>
      <c r="F102" s="11">
        <v>0</v>
      </c>
      <c r="G102" s="11">
        <v>10.36</v>
      </c>
      <c r="H102" s="11">
        <v>1</v>
      </c>
      <c r="I102" s="11">
        <v>0</v>
      </c>
      <c r="J102" s="11">
        <v>12.35</v>
      </c>
      <c r="K102" s="11">
        <v>1.01</v>
      </c>
      <c r="L102" s="11">
        <f t="shared" si="9"/>
        <v>13.36</v>
      </c>
      <c r="M102" s="12">
        <f t="shared" si="8"/>
        <v>0.92440119760479045</v>
      </c>
      <c r="N102" s="11">
        <v>7.6</v>
      </c>
      <c r="O102" s="11">
        <v>20.96</v>
      </c>
      <c r="P102" s="11">
        <f t="shared" si="10"/>
        <v>5.721830985915493</v>
      </c>
      <c r="Q102" s="4">
        <v>-15576.907999999999</v>
      </c>
      <c r="R102" s="4">
        <v>156424.21599999999</v>
      </c>
      <c r="S102" s="4">
        <v>92261.614000000001</v>
      </c>
      <c r="T102" s="4">
        <v>29380.699000000001</v>
      </c>
      <c r="U102" s="4">
        <v>34998.703999999998</v>
      </c>
      <c r="V102" s="4">
        <v>248685.83</v>
      </c>
      <c r="W102" s="4">
        <v>233108.92199999999</v>
      </c>
      <c r="X102" s="4">
        <f t="shared" si="11"/>
        <v>2835.4834923076924</v>
      </c>
      <c r="Y102" s="4">
        <f t="shared" si="12"/>
        <v>2595.8387538461538</v>
      </c>
      <c r="Z102" s="4">
        <f t="shared" si="13"/>
        <v>2406.5263999999997</v>
      </c>
    </row>
    <row r="103" spans="1:26">
      <c r="A103" t="s">
        <v>34</v>
      </c>
      <c r="B103" s="9" t="s">
        <v>158</v>
      </c>
      <c r="C103" s="10" t="s">
        <v>161</v>
      </c>
      <c r="D103" s="4">
        <v>104</v>
      </c>
      <c r="E103" s="11">
        <v>1</v>
      </c>
      <c r="F103" s="11">
        <v>1</v>
      </c>
      <c r="G103" s="11">
        <v>12.513800000000002</v>
      </c>
      <c r="H103" s="11">
        <v>0.49</v>
      </c>
      <c r="I103" s="11">
        <v>0</v>
      </c>
      <c r="J103" s="11">
        <v>14.6538</v>
      </c>
      <c r="K103" s="11">
        <v>0.35</v>
      </c>
      <c r="L103" s="11">
        <f t="shared" si="9"/>
        <v>15.0038</v>
      </c>
      <c r="M103" s="12">
        <f t="shared" si="8"/>
        <v>0.97667257628067561</v>
      </c>
      <c r="N103" s="11">
        <v>12.8325</v>
      </c>
      <c r="O103" s="11">
        <v>27.836300000000001</v>
      </c>
      <c r="P103" s="11">
        <f t="shared" si="10"/>
        <v>7.9976622218120843</v>
      </c>
      <c r="Q103" s="4">
        <v>-83336.125</v>
      </c>
      <c r="R103" s="4">
        <v>220016.37700000001</v>
      </c>
      <c r="S103" s="4">
        <v>116755.36599999999</v>
      </c>
      <c r="T103" s="4">
        <v>42570.06</v>
      </c>
      <c r="U103" s="4">
        <v>40005.008999999998</v>
      </c>
      <c r="V103" s="4">
        <v>336771.74300000002</v>
      </c>
      <c r="W103" s="4">
        <v>253435.61799999999</v>
      </c>
      <c r="X103" s="4">
        <f t="shared" si="11"/>
        <v>2444.1987884615387</v>
      </c>
      <c r="Y103" s="4">
        <f t="shared" si="12"/>
        <v>1642.8898942307692</v>
      </c>
      <c r="Z103" s="4">
        <f t="shared" si="13"/>
        <v>2115.5420865384617</v>
      </c>
    </row>
    <row r="104" spans="1:26">
      <c r="A104" t="s">
        <v>34</v>
      </c>
      <c r="B104" s="9" t="s">
        <v>162</v>
      </c>
      <c r="C104" s="10" t="s">
        <v>163</v>
      </c>
      <c r="D104" s="4">
        <v>151</v>
      </c>
      <c r="E104" s="11">
        <v>1</v>
      </c>
      <c r="F104" s="11">
        <v>1</v>
      </c>
      <c r="G104" s="11">
        <v>15.5054</v>
      </c>
      <c r="H104" s="11">
        <v>0</v>
      </c>
      <c r="I104" s="11">
        <v>1</v>
      </c>
      <c r="J104" s="11">
        <v>17.205400000000001</v>
      </c>
      <c r="K104" s="11">
        <v>1.3</v>
      </c>
      <c r="L104" s="11">
        <f t="shared" si="9"/>
        <v>18.505400000000002</v>
      </c>
      <c r="M104" s="12">
        <f t="shared" si="8"/>
        <v>0.9297502350665211</v>
      </c>
      <c r="N104" s="11">
        <v>15.895</v>
      </c>
      <c r="O104" s="11">
        <v>34.400400000000005</v>
      </c>
      <c r="P104" s="11">
        <f t="shared" si="10"/>
        <v>9.7385427012524666</v>
      </c>
      <c r="Q104" s="4">
        <v>-37525.694000000003</v>
      </c>
      <c r="R104" s="4">
        <v>253609.15299999999</v>
      </c>
      <c r="S104" s="4">
        <v>168843.859</v>
      </c>
      <c r="T104" s="4">
        <v>31801.58</v>
      </c>
      <c r="U104" s="4">
        <v>53774.334000000003</v>
      </c>
      <c r="V104" s="4">
        <v>422453.01199999999</v>
      </c>
      <c r="W104" s="4">
        <v>384927.31800000003</v>
      </c>
      <c r="X104" s="4">
        <f t="shared" si="11"/>
        <v>2230.9741589403975</v>
      </c>
      <c r="Y104" s="4">
        <f t="shared" si="12"/>
        <v>1982.4596291390731</v>
      </c>
      <c r="Z104" s="4">
        <f t="shared" si="13"/>
        <v>1679.5308145695365</v>
      </c>
    </row>
    <row r="105" spans="1:26">
      <c r="A105" t="s">
        <v>34</v>
      </c>
      <c r="B105" s="9" t="s">
        <v>164</v>
      </c>
      <c r="C105" s="10" t="s">
        <v>165</v>
      </c>
      <c r="D105" s="4">
        <v>136</v>
      </c>
      <c r="E105" s="11">
        <v>1</v>
      </c>
      <c r="F105" s="11">
        <v>1</v>
      </c>
      <c r="G105" s="11">
        <v>13.66</v>
      </c>
      <c r="H105" s="11">
        <v>0</v>
      </c>
      <c r="I105" s="11">
        <v>1</v>
      </c>
      <c r="J105" s="11">
        <v>13.89</v>
      </c>
      <c r="K105" s="11">
        <v>2.77</v>
      </c>
      <c r="L105" s="11">
        <f t="shared" si="9"/>
        <v>16.66</v>
      </c>
      <c r="M105" s="12">
        <f t="shared" si="8"/>
        <v>0.83373349339735892</v>
      </c>
      <c r="N105" s="11">
        <v>7.3</v>
      </c>
      <c r="O105" s="11">
        <v>23.96</v>
      </c>
      <c r="P105" s="11">
        <f t="shared" si="10"/>
        <v>9.9560761346998543</v>
      </c>
      <c r="Q105" s="4">
        <v>-15071.227000000001</v>
      </c>
      <c r="R105" s="4">
        <v>189657.43799999999</v>
      </c>
      <c r="S105" s="4">
        <v>85828.120999999999</v>
      </c>
      <c r="T105" s="4">
        <v>42986.8</v>
      </c>
      <c r="U105" s="4">
        <v>6790.6819999999998</v>
      </c>
      <c r="V105" s="4">
        <v>275485.55900000001</v>
      </c>
      <c r="W105" s="4">
        <v>260414.33199999999</v>
      </c>
      <c r="X105" s="4">
        <f t="shared" si="11"/>
        <v>1659.618213235294</v>
      </c>
      <c r="Y105" s="4">
        <f t="shared" si="12"/>
        <v>1548.8003676470587</v>
      </c>
      <c r="Z105" s="4">
        <f t="shared" si="13"/>
        <v>1394.5399852941175</v>
      </c>
    </row>
    <row r="106" spans="1:26">
      <c r="A106" t="s">
        <v>120</v>
      </c>
      <c r="B106" s="9" t="s">
        <v>166</v>
      </c>
      <c r="C106" s="10" t="s">
        <v>167</v>
      </c>
      <c r="D106" s="4">
        <v>78</v>
      </c>
      <c r="E106" s="11">
        <v>1</v>
      </c>
      <c r="F106" s="11">
        <v>1</v>
      </c>
      <c r="G106" s="11">
        <v>10.65</v>
      </c>
      <c r="H106" s="11">
        <v>0</v>
      </c>
      <c r="I106" s="11">
        <v>1</v>
      </c>
      <c r="J106" s="11">
        <v>11.8</v>
      </c>
      <c r="K106" s="11">
        <v>1.85</v>
      </c>
      <c r="L106" s="11">
        <f t="shared" si="9"/>
        <v>13.65</v>
      </c>
      <c r="M106" s="12">
        <f t="shared" si="8"/>
        <v>0.86446886446886451</v>
      </c>
      <c r="N106" s="11">
        <v>5.45</v>
      </c>
      <c r="O106" s="11">
        <v>19.100000000000001</v>
      </c>
      <c r="P106" s="11">
        <f t="shared" si="10"/>
        <v>7.323943661971831</v>
      </c>
      <c r="Q106" s="4">
        <v>-31714.95</v>
      </c>
      <c r="R106" s="4">
        <v>149886.92499999999</v>
      </c>
      <c r="S106" s="4">
        <v>33276.663</v>
      </c>
      <c r="T106" s="4">
        <v>10932</v>
      </c>
      <c r="U106" s="4">
        <v>11.250999999999999</v>
      </c>
      <c r="V106" s="4">
        <v>183163.58799999999</v>
      </c>
      <c r="W106" s="4">
        <v>151448.63800000001</v>
      </c>
      <c r="X106" s="4">
        <f t="shared" si="11"/>
        <v>2207.9530384615387</v>
      </c>
      <c r="Y106" s="4">
        <f t="shared" si="12"/>
        <v>1801.3511153846157</v>
      </c>
      <c r="Z106" s="4">
        <f t="shared" si="13"/>
        <v>1921.6272435897433</v>
      </c>
    </row>
    <row r="107" spans="1:26">
      <c r="A107" t="s">
        <v>142</v>
      </c>
      <c r="B107" s="9" t="s">
        <v>168</v>
      </c>
      <c r="C107" s="10" t="s">
        <v>169</v>
      </c>
      <c r="D107" s="4">
        <v>37</v>
      </c>
      <c r="E107" s="11">
        <v>0.8</v>
      </c>
      <c r="F107" s="11">
        <v>0</v>
      </c>
      <c r="G107" s="11">
        <v>5.0476000000000001</v>
      </c>
      <c r="H107" s="11">
        <v>0</v>
      </c>
      <c r="I107" s="11">
        <v>1.0476000000000001</v>
      </c>
      <c r="J107" s="11">
        <v>4.8952</v>
      </c>
      <c r="K107" s="11">
        <v>2</v>
      </c>
      <c r="L107" s="11">
        <f t="shared" si="9"/>
        <v>6.8952</v>
      </c>
      <c r="M107" s="12">
        <f t="shared" si="8"/>
        <v>0.70994314885717602</v>
      </c>
      <c r="N107" s="11">
        <v>5.6</v>
      </c>
      <c r="O107" s="11">
        <v>12.495200000000001</v>
      </c>
      <c r="P107" s="11">
        <f t="shared" si="10"/>
        <v>7.3302163404390202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f t="shared" si="11"/>
        <v>0</v>
      </c>
      <c r="Y107" s="4">
        <f t="shared" si="12"/>
        <v>0</v>
      </c>
      <c r="Z107" s="4">
        <f t="shared" si="13"/>
        <v>0</v>
      </c>
    </row>
    <row r="108" spans="1:26">
      <c r="A108" t="s">
        <v>44</v>
      </c>
      <c r="B108" s="9" t="s">
        <v>170</v>
      </c>
      <c r="C108" s="10" t="s">
        <v>171</v>
      </c>
      <c r="D108" s="4">
        <v>500</v>
      </c>
      <c r="E108" s="11">
        <v>1</v>
      </c>
      <c r="F108" s="11">
        <v>1</v>
      </c>
      <c r="G108" s="11">
        <v>36.904499999999999</v>
      </c>
      <c r="H108" s="11">
        <v>1</v>
      </c>
      <c r="I108" s="11">
        <v>5.5075000000000003</v>
      </c>
      <c r="J108" s="11">
        <v>43.611999999999995</v>
      </c>
      <c r="K108" s="11">
        <v>1.8</v>
      </c>
      <c r="L108" s="11">
        <f t="shared" si="9"/>
        <v>45.411999999999992</v>
      </c>
      <c r="M108" s="12">
        <f t="shared" si="8"/>
        <v>0.96036289967409505</v>
      </c>
      <c r="N108" s="11">
        <v>23.776500000000006</v>
      </c>
      <c r="O108" s="11">
        <v>69.188500000000005</v>
      </c>
      <c r="P108" s="11">
        <f t="shared" si="10"/>
        <v>13.191045918030841</v>
      </c>
      <c r="Q108" s="4">
        <v>-46663.425999999999</v>
      </c>
      <c r="R108" s="4">
        <v>531238.22499999998</v>
      </c>
      <c r="S108" s="4">
        <v>229089.93299999999</v>
      </c>
      <c r="T108" s="4">
        <v>145863.149</v>
      </c>
      <c r="U108" s="4">
        <v>0</v>
      </c>
      <c r="V108" s="4">
        <v>760328.15800000005</v>
      </c>
      <c r="W108" s="4">
        <v>713664.73199999996</v>
      </c>
      <c r="X108" s="4">
        <f t="shared" si="11"/>
        <v>1228.9300180000002</v>
      </c>
      <c r="Y108" s="4">
        <f t="shared" si="12"/>
        <v>1135.6031659999999</v>
      </c>
      <c r="Z108" s="4">
        <f t="shared" si="13"/>
        <v>1062.4764499999999</v>
      </c>
    </row>
    <row r="109" spans="1:26">
      <c r="A109" t="s">
        <v>38</v>
      </c>
      <c r="B109" s="9" t="s">
        <v>170</v>
      </c>
      <c r="C109" s="10" t="s">
        <v>172</v>
      </c>
      <c r="D109" s="4">
        <v>394</v>
      </c>
      <c r="E109" s="11">
        <v>1</v>
      </c>
      <c r="F109" s="11">
        <v>1</v>
      </c>
      <c r="G109" s="11">
        <v>30.0319</v>
      </c>
      <c r="H109" s="11">
        <v>1</v>
      </c>
      <c r="I109" s="11">
        <v>3.7451999999999996</v>
      </c>
      <c r="J109" s="11">
        <v>36.777099999999997</v>
      </c>
      <c r="K109" s="11">
        <v>0</v>
      </c>
      <c r="L109" s="11">
        <f t="shared" si="9"/>
        <v>36.777099999999997</v>
      </c>
      <c r="M109" s="12">
        <f t="shared" si="8"/>
        <v>1</v>
      </c>
      <c r="N109" s="11">
        <v>27.065199999999994</v>
      </c>
      <c r="O109" s="11">
        <v>63.842299999999994</v>
      </c>
      <c r="P109" s="11">
        <f t="shared" si="10"/>
        <v>12.696612195837186</v>
      </c>
      <c r="Q109" s="4">
        <v>-52265.421000000002</v>
      </c>
      <c r="R109" s="4">
        <v>445197.22899999999</v>
      </c>
      <c r="S109" s="4">
        <v>208771.014</v>
      </c>
      <c r="T109" s="4">
        <v>135043.85399999999</v>
      </c>
      <c r="U109" s="4">
        <v>0</v>
      </c>
      <c r="V109" s="4">
        <f>+S109+R109</f>
        <v>653968.24300000002</v>
      </c>
      <c r="W109" s="4">
        <f>+V109+Q109</f>
        <v>601702.82200000004</v>
      </c>
      <c r="X109" s="4">
        <f t="shared" si="11"/>
        <v>1317.0669771573605</v>
      </c>
      <c r="Y109" s="4">
        <f t="shared" si="12"/>
        <v>1184.4136243654823</v>
      </c>
      <c r="Z109" s="4">
        <f t="shared" si="13"/>
        <v>1129.9422055837563</v>
      </c>
    </row>
    <row r="110" spans="1:26">
      <c r="A110" t="s">
        <v>38</v>
      </c>
      <c r="B110" s="9" t="s">
        <v>170</v>
      </c>
      <c r="C110" s="10" t="s">
        <v>173</v>
      </c>
      <c r="D110" s="4">
        <v>325</v>
      </c>
      <c r="E110" s="11">
        <v>1</v>
      </c>
      <c r="F110" s="11">
        <v>1</v>
      </c>
      <c r="G110" s="11">
        <v>26.7819</v>
      </c>
      <c r="H110" s="11">
        <v>1</v>
      </c>
      <c r="I110" s="11">
        <v>0</v>
      </c>
      <c r="J110" s="11">
        <v>27.651900000000001</v>
      </c>
      <c r="K110" s="11">
        <v>2.13</v>
      </c>
      <c r="L110" s="11">
        <f t="shared" si="9"/>
        <v>29.7819</v>
      </c>
      <c r="M110" s="12">
        <f t="shared" si="8"/>
        <v>0.92848004996323275</v>
      </c>
      <c r="N110" s="11">
        <v>19.2927</v>
      </c>
      <c r="O110" s="11">
        <v>49.074600000000004</v>
      </c>
      <c r="P110" s="11">
        <f t="shared" si="10"/>
        <v>11.69826397762572</v>
      </c>
      <c r="Q110" s="4">
        <v>-38986.006000000001</v>
      </c>
      <c r="R110" s="4">
        <v>378129.277</v>
      </c>
      <c r="S110" s="4">
        <v>146070.80499999999</v>
      </c>
      <c r="T110" s="4">
        <v>90822.872000000003</v>
      </c>
      <c r="U110" s="4">
        <v>0</v>
      </c>
      <c r="V110" s="4">
        <v>524200.08199999999</v>
      </c>
      <c r="W110" s="4">
        <v>485214.076</v>
      </c>
      <c r="X110" s="4">
        <f t="shared" si="11"/>
        <v>1333.4683384615385</v>
      </c>
      <c r="Y110" s="4">
        <f t="shared" si="12"/>
        <v>1213.511396923077</v>
      </c>
      <c r="Z110" s="4">
        <f t="shared" si="13"/>
        <v>1163.4746984615385</v>
      </c>
    </row>
    <row r="111" spans="1:26">
      <c r="A111" t="s">
        <v>130</v>
      </c>
      <c r="B111" s="9" t="s">
        <v>170</v>
      </c>
      <c r="C111" s="10" t="s">
        <v>174</v>
      </c>
      <c r="D111" s="4">
        <v>3</v>
      </c>
      <c r="E111" s="11">
        <v>1</v>
      </c>
      <c r="F111" s="11">
        <v>0</v>
      </c>
      <c r="G111" s="11">
        <v>1</v>
      </c>
      <c r="H111" s="11">
        <v>0</v>
      </c>
      <c r="I111" s="11">
        <v>0</v>
      </c>
      <c r="J111" s="11">
        <v>2</v>
      </c>
      <c r="K111" s="11">
        <v>0</v>
      </c>
      <c r="L111" s="11">
        <f t="shared" si="9"/>
        <v>2</v>
      </c>
      <c r="M111" s="12">
        <f t="shared" si="8"/>
        <v>1</v>
      </c>
      <c r="N111" s="11">
        <v>0.15</v>
      </c>
      <c r="O111" s="11">
        <v>2.15</v>
      </c>
      <c r="P111" s="11">
        <f t="shared" si="10"/>
        <v>3</v>
      </c>
      <c r="Q111" s="4">
        <v>-30.146999999999998</v>
      </c>
      <c r="R111" s="4">
        <v>21826.559000000001</v>
      </c>
      <c r="S111" s="4">
        <v>12497.07</v>
      </c>
      <c r="T111" s="4">
        <v>8540.98</v>
      </c>
      <c r="U111" s="4">
        <v>0</v>
      </c>
      <c r="V111" s="4">
        <v>34323.629000000001</v>
      </c>
      <c r="W111" s="4">
        <v>34293.482000000004</v>
      </c>
      <c r="X111" s="4">
        <f t="shared" si="11"/>
        <v>8594.2163333333338</v>
      </c>
      <c r="Y111" s="4">
        <f t="shared" si="12"/>
        <v>8584.1673333333347</v>
      </c>
      <c r="Z111" s="4">
        <f t="shared" si="13"/>
        <v>7275.519666666667</v>
      </c>
    </row>
    <row r="112" spans="1:26">
      <c r="A112" t="s">
        <v>130</v>
      </c>
      <c r="B112" s="9" t="s">
        <v>170</v>
      </c>
      <c r="C112" s="10" t="s">
        <v>175</v>
      </c>
      <c r="D112" s="4">
        <v>13</v>
      </c>
      <c r="E112" s="11">
        <v>1</v>
      </c>
      <c r="F112" s="11">
        <v>1</v>
      </c>
      <c r="G112" s="11">
        <v>2</v>
      </c>
      <c r="H112" s="11">
        <v>0</v>
      </c>
      <c r="I112" s="11">
        <v>0</v>
      </c>
      <c r="J112" s="11">
        <v>2</v>
      </c>
      <c r="K112" s="11">
        <v>1</v>
      </c>
      <c r="L112" s="11">
        <f t="shared" si="9"/>
        <v>3</v>
      </c>
      <c r="M112" s="12">
        <f t="shared" si="8"/>
        <v>0.66666666666666663</v>
      </c>
      <c r="N112" s="11">
        <v>1.1399999999999999</v>
      </c>
      <c r="O112" s="11">
        <v>4.1399999999999997</v>
      </c>
      <c r="P112" s="11">
        <f t="shared" si="10"/>
        <v>6.5</v>
      </c>
      <c r="Q112" s="4">
        <v>-2573.1990000000001</v>
      </c>
      <c r="R112" s="4">
        <v>32777.739000000001</v>
      </c>
      <c r="S112" s="4">
        <v>13902.761</v>
      </c>
      <c r="T112" s="4">
        <v>7994.59</v>
      </c>
      <c r="U112" s="4">
        <v>0</v>
      </c>
      <c r="V112" s="4">
        <v>46680.5</v>
      </c>
      <c r="W112" s="4">
        <v>44107.300999999999</v>
      </c>
      <c r="X112" s="4">
        <f t="shared" si="11"/>
        <v>2975.8392307692311</v>
      </c>
      <c r="Y112" s="4">
        <f t="shared" si="12"/>
        <v>2777.900846153846</v>
      </c>
      <c r="Z112" s="4">
        <f t="shared" si="13"/>
        <v>2521.3645384615384</v>
      </c>
    </row>
    <row r="113" spans="1:26">
      <c r="A113" t="s">
        <v>36</v>
      </c>
      <c r="B113" s="9" t="s">
        <v>170</v>
      </c>
      <c r="C113" s="10" t="s">
        <v>176</v>
      </c>
      <c r="D113" s="4">
        <v>491</v>
      </c>
      <c r="E113" s="11">
        <v>1</v>
      </c>
      <c r="F113" s="11">
        <v>1</v>
      </c>
      <c r="G113" s="11">
        <v>33.852499999999999</v>
      </c>
      <c r="H113" s="11">
        <v>1</v>
      </c>
      <c r="I113" s="11">
        <v>3</v>
      </c>
      <c r="J113" s="11">
        <v>39.006500000000003</v>
      </c>
      <c r="K113" s="11">
        <v>0.84599999999999997</v>
      </c>
      <c r="L113" s="11">
        <f t="shared" si="9"/>
        <v>39.852499999999999</v>
      </c>
      <c r="M113" s="12">
        <f t="shared" si="8"/>
        <v>0.97877172072015561</v>
      </c>
      <c r="N113" s="11">
        <v>22.084799999999991</v>
      </c>
      <c r="O113" s="11">
        <v>61.937299999999993</v>
      </c>
      <c r="P113" s="11">
        <f t="shared" si="10"/>
        <v>14.08794204146044</v>
      </c>
      <c r="Q113" s="4">
        <v>-53073.182000000001</v>
      </c>
      <c r="R113" s="4">
        <v>486859.57699999999</v>
      </c>
      <c r="S113" s="4">
        <v>175292.139</v>
      </c>
      <c r="T113" s="4">
        <v>87304.794999999998</v>
      </c>
      <c r="U113" s="4">
        <v>0</v>
      </c>
      <c r="V113" s="4">
        <v>662151.71600000001</v>
      </c>
      <c r="W113" s="4">
        <v>609078.53399999999</v>
      </c>
      <c r="X113" s="4">
        <f t="shared" si="11"/>
        <v>1170.7676598778003</v>
      </c>
      <c r="Y113" s="4">
        <f t="shared" si="12"/>
        <v>1062.6756395112016</v>
      </c>
      <c r="Z113" s="4">
        <f t="shared" si="13"/>
        <v>991.56736659877799</v>
      </c>
    </row>
    <row r="114" spans="1:26">
      <c r="A114" t="s">
        <v>38</v>
      </c>
      <c r="B114" s="9" t="s">
        <v>170</v>
      </c>
      <c r="C114" s="10" t="s">
        <v>177</v>
      </c>
      <c r="D114" s="4">
        <v>397</v>
      </c>
      <c r="E114" s="11">
        <v>1</v>
      </c>
      <c r="F114" s="11">
        <v>1</v>
      </c>
      <c r="G114" s="11">
        <v>30.366</v>
      </c>
      <c r="H114" s="11">
        <v>1</v>
      </c>
      <c r="I114" s="11">
        <v>1</v>
      </c>
      <c r="J114" s="11">
        <v>34.366</v>
      </c>
      <c r="K114" s="11">
        <v>0</v>
      </c>
      <c r="L114" s="11">
        <f t="shared" si="9"/>
        <v>34.366</v>
      </c>
      <c r="M114" s="12">
        <f t="shared" si="8"/>
        <v>1</v>
      </c>
      <c r="N114" s="11">
        <v>13.104100000000003</v>
      </c>
      <c r="O114" s="11">
        <v>47.470100000000002</v>
      </c>
      <c r="P114" s="11">
        <f t="shared" si="10"/>
        <v>12.65701715233055</v>
      </c>
      <c r="Q114" s="4">
        <v>-49275.442999999999</v>
      </c>
      <c r="R114" s="4">
        <v>438660.93900000001</v>
      </c>
      <c r="S114" s="4">
        <v>251366.88699999999</v>
      </c>
      <c r="T114" s="4">
        <v>187082.31099999999</v>
      </c>
      <c r="U114" s="4">
        <v>0</v>
      </c>
      <c r="V114" s="4">
        <v>690027.826</v>
      </c>
      <c r="W114" s="4">
        <v>640752.38300000003</v>
      </c>
      <c r="X114" s="4">
        <f t="shared" si="11"/>
        <v>1266.8652770780857</v>
      </c>
      <c r="Y114" s="4">
        <f t="shared" si="12"/>
        <v>1142.7457732997482</v>
      </c>
      <c r="Z114" s="4">
        <f t="shared" si="13"/>
        <v>1104.9393929471032</v>
      </c>
    </row>
    <row r="115" spans="1:26">
      <c r="A115" t="s">
        <v>34</v>
      </c>
      <c r="B115" s="9" t="s">
        <v>170</v>
      </c>
      <c r="C115" s="10" t="s">
        <v>178</v>
      </c>
      <c r="D115" s="4">
        <v>191</v>
      </c>
      <c r="E115" s="11">
        <v>1</v>
      </c>
      <c r="F115" s="11">
        <v>0</v>
      </c>
      <c r="G115" s="11">
        <v>14.05</v>
      </c>
      <c r="H115" s="11">
        <v>2</v>
      </c>
      <c r="I115" s="11">
        <v>2.73</v>
      </c>
      <c r="J115" s="11">
        <v>19.48</v>
      </c>
      <c r="K115" s="11">
        <v>0.3</v>
      </c>
      <c r="L115" s="11">
        <f t="shared" si="9"/>
        <v>19.78</v>
      </c>
      <c r="M115" s="12">
        <f t="shared" si="8"/>
        <v>0.98483316481294236</v>
      </c>
      <c r="N115" s="11">
        <v>17.13</v>
      </c>
      <c r="O115" s="11">
        <v>36.909999999999997</v>
      </c>
      <c r="P115" s="11">
        <f t="shared" si="10"/>
        <v>11.900311526479751</v>
      </c>
      <c r="Q115" s="4">
        <v>-25273.850999999999</v>
      </c>
      <c r="R115" s="4">
        <v>294469.19699999999</v>
      </c>
      <c r="S115" s="4">
        <v>107244.80899999999</v>
      </c>
      <c r="T115" s="4">
        <v>69851.683999999994</v>
      </c>
      <c r="U115" s="4">
        <v>0</v>
      </c>
      <c r="V115" s="4">
        <v>401714.00599999999</v>
      </c>
      <c r="W115" s="4">
        <v>376440.15500000003</v>
      </c>
      <c r="X115" s="4">
        <f t="shared" si="11"/>
        <v>1737.4990680628271</v>
      </c>
      <c r="Y115" s="4">
        <f t="shared" si="12"/>
        <v>1605.1752408376965</v>
      </c>
      <c r="Z115" s="4">
        <f t="shared" si="13"/>
        <v>1541.7235445026176</v>
      </c>
    </row>
    <row r="116" spans="1:26">
      <c r="A116" t="s">
        <v>38</v>
      </c>
      <c r="B116" s="9" t="s">
        <v>170</v>
      </c>
      <c r="C116" s="10" t="s">
        <v>179</v>
      </c>
      <c r="D116" s="4">
        <v>372</v>
      </c>
      <c r="E116" s="11">
        <v>1</v>
      </c>
      <c r="F116" s="11">
        <v>1</v>
      </c>
      <c r="G116" s="11">
        <v>33.314399999999999</v>
      </c>
      <c r="H116" s="11">
        <v>1.5</v>
      </c>
      <c r="I116" s="11">
        <v>6.0423</v>
      </c>
      <c r="J116" s="11">
        <v>41.356700000000004</v>
      </c>
      <c r="K116" s="11">
        <v>1.5</v>
      </c>
      <c r="L116" s="11">
        <f t="shared" si="9"/>
        <v>42.856700000000004</v>
      </c>
      <c r="M116" s="12">
        <f t="shared" si="8"/>
        <v>0.96499963832959612</v>
      </c>
      <c r="N116" s="11">
        <v>27.591800000000003</v>
      </c>
      <c r="O116" s="11">
        <v>70.44850000000001</v>
      </c>
      <c r="P116" s="11">
        <f t="shared" si="10"/>
        <v>10.68523369640149</v>
      </c>
      <c r="Q116" s="4">
        <v>-40757.985999999997</v>
      </c>
      <c r="R116" s="4">
        <v>446797.43799999997</v>
      </c>
      <c r="S116" s="4">
        <v>186050.024</v>
      </c>
      <c r="T116" s="4">
        <v>117637.897</v>
      </c>
      <c r="U116" s="4">
        <v>0</v>
      </c>
      <c r="V116" s="4">
        <f>+S116+R116</f>
        <v>632847.46199999994</v>
      </c>
      <c r="W116" s="4">
        <f>+V116+Q116</f>
        <v>592089.47599999991</v>
      </c>
      <c r="X116" s="4">
        <f t="shared" si="11"/>
        <v>1384.9719489247311</v>
      </c>
      <c r="Y116" s="4">
        <f t="shared" si="12"/>
        <v>1275.4074704301072</v>
      </c>
      <c r="Z116" s="4">
        <f t="shared" si="13"/>
        <v>1201.0683817204301</v>
      </c>
    </row>
    <row r="117" spans="1:26">
      <c r="A117" t="s">
        <v>41</v>
      </c>
      <c r="B117" s="9" t="s">
        <v>180</v>
      </c>
      <c r="C117" s="10" t="s">
        <v>181</v>
      </c>
      <c r="D117" s="4">
        <v>274</v>
      </c>
      <c r="E117" s="11">
        <v>1</v>
      </c>
      <c r="F117" s="11">
        <v>0</v>
      </c>
      <c r="G117" s="11">
        <v>34.282600000000002</v>
      </c>
      <c r="H117" s="11">
        <v>2.72</v>
      </c>
      <c r="I117" s="11">
        <v>1</v>
      </c>
      <c r="J117" s="11">
        <v>35.122800000000005</v>
      </c>
      <c r="K117" s="11">
        <v>3.8798000000000004</v>
      </c>
      <c r="L117" s="11">
        <f t="shared" si="9"/>
        <v>39.002600000000008</v>
      </c>
      <c r="M117" s="12">
        <f t="shared" si="8"/>
        <v>0.90052458041258787</v>
      </c>
      <c r="N117" s="11">
        <v>15.020000000000005</v>
      </c>
      <c r="O117" s="11">
        <v>54.022600000000011</v>
      </c>
      <c r="P117" s="11">
        <f t="shared" si="10"/>
        <v>7.4048850621307691</v>
      </c>
      <c r="Q117" s="4">
        <v>-9979.34</v>
      </c>
      <c r="R117" s="4">
        <v>414586.92300000001</v>
      </c>
      <c r="S117" s="4">
        <v>97565.956999999995</v>
      </c>
      <c r="T117" s="4">
        <v>45314.387999999999</v>
      </c>
      <c r="U117" s="4">
        <v>5408.88</v>
      </c>
      <c r="V117" s="4">
        <v>512152.88</v>
      </c>
      <c r="W117" s="4">
        <v>502173.54</v>
      </c>
      <c r="X117" s="4">
        <f t="shared" si="11"/>
        <v>1684.0496788321168</v>
      </c>
      <c r="Y117" s="4">
        <f t="shared" si="12"/>
        <v>1647.6287299270073</v>
      </c>
      <c r="Z117" s="4">
        <f t="shared" si="13"/>
        <v>1513.0909598540147</v>
      </c>
    </row>
    <row r="118" spans="1:26">
      <c r="A118" t="s">
        <v>130</v>
      </c>
      <c r="B118" s="9" t="s">
        <v>180</v>
      </c>
      <c r="C118" s="10" t="s">
        <v>182</v>
      </c>
      <c r="D118" s="4">
        <v>11</v>
      </c>
      <c r="E118" s="11">
        <v>0.85</v>
      </c>
      <c r="F118" s="11">
        <v>0</v>
      </c>
      <c r="G118" s="11">
        <v>2.06</v>
      </c>
      <c r="H118" s="11">
        <v>0</v>
      </c>
      <c r="I118" s="11">
        <v>0</v>
      </c>
      <c r="J118" s="11">
        <v>1.31</v>
      </c>
      <c r="K118" s="11">
        <v>1.6</v>
      </c>
      <c r="L118" s="11">
        <f t="shared" si="9"/>
        <v>2.91</v>
      </c>
      <c r="M118" s="12">
        <f t="shared" si="8"/>
        <v>0.45017182130584193</v>
      </c>
      <c r="N118" s="11">
        <v>1.17</v>
      </c>
      <c r="O118" s="11">
        <v>4.08</v>
      </c>
      <c r="P118" s="11">
        <f t="shared" si="10"/>
        <v>5.3398058252427187</v>
      </c>
      <c r="Q118" s="4">
        <v>-2800.66</v>
      </c>
      <c r="R118" s="4">
        <v>48305.832999999999</v>
      </c>
      <c r="S118" s="4">
        <v>11283.471</v>
      </c>
      <c r="T118" s="4">
        <v>4195.0439999999999</v>
      </c>
      <c r="U118" s="4">
        <v>240.24</v>
      </c>
      <c r="V118" s="4">
        <v>59589.303999999996</v>
      </c>
      <c r="W118" s="4">
        <v>56788.644</v>
      </c>
      <c r="X118" s="4">
        <f t="shared" si="11"/>
        <v>5014.0018181818177</v>
      </c>
      <c r="Y118" s="4">
        <f t="shared" si="12"/>
        <v>4759.3963636363633</v>
      </c>
      <c r="Z118" s="4">
        <f t="shared" si="13"/>
        <v>4391.4393636363639</v>
      </c>
    </row>
    <row r="119" spans="1:26">
      <c r="A119" t="s">
        <v>142</v>
      </c>
      <c r="B119" s="9" t="s">
        <v>180</v>
      </c>
      <c r="C119" s="10" t="s">
        <v>183</v>
      </c>
      <c r="D119" s="4">
        <v>24</v>
      </c>
      <c r="E119" s="11">
        <v>0.8</v>
      </c>
      <c r="F119" s="11">
        <v>0.9</v>
      </c>
      <c r="G119" s="11">
        <v>4.9000000000000004</v>
      </c>
      <c r="H119" s="11">
        <v>0</v>
      </c>
      <c r="I119" s="11">
        <v>0</v>
      </c>
      <c r="J119" s="11">
        <v>3.2</v>
      </c>
      <c r="K119" s="11">
        <v>3.4</v>
      </c>
      <c r="L119" s="11">
        <f t="shared" si="9"/>
        <v>6.6</v>
      </c>
      <c r="M119" s="12">
        <f t="shared" si="8"/>
        <v>0.48484848484848492</v>
      </c>
      <c r="N119" s="11">
        <v>4</v>
      </c>
      <c r="O119" s="11">
        <v>10.6</v>
      </c>
      <c r="P119" s="11">
        <f t="shared" si="10"/>
        <v>4.8979591836734686</v>
      </c>
      <c r="Q119" s="4">
        <v>-10397.264999999999</v>
      </c>
      <c r="R119" s="4">
        <v>115995.995</v>
      </c>
      <c r="S119" s="4">
        <v>40920.648999999998</v>
      </c>
      <c r="T119" s="4">
        <v>13724.736000000001</v>
      </c>
      <c r="U119" s="4">
        <v>14495.884</v>
      </c>
      <c r="V119" s="4">
        <v>156916.644</v>
      </c>
      <c r="W119" s="4">
        <v>146519.37899999999</v>
      </c>
      <c r="X119" s="4">
        <f t="shared" si="11"/>
        <v>5362.3343333333332</v>
      </c>
      <c r="Y119" s="4">
        <f t="shared" si="12"/>
        <v>4929.1149583333327</v>
      </c>
      <c r="Z119" s="4">
        <f t="shared" si="13"/>
        <v>4833.1664583333331</v>
      </c>
    </row>
    <row r="120" spans="1:26">
      <c r="A120" t="s">
        <v>41</v>
      </c>
      <c r="B120" s="9" t="s">
        <v>184</v>
      </c>
      <c r="C120" s="10" t="s">
        <v>185</v>
      </c>
      <c r="D120" s="4">
        <v>204</v>
      </c>
      <c r="E120" s="11">
        <v>1</v>
      </c>
      <c r="F120" s="11">
        <v>0</v>
      </c>
      <c r="G120" s="11">
        <v>22.28</v>
      </c>
      <c r="H120" s="11">
        <v>0</v>
      </c>
      <c r="I120" s="11">
        <v>1</v>
      </c>
      <c r="J120" s="11">
        <v>21.28</v>
      </c>
      <c r="K120" s="11">
        <v>3</v>
      </c>
      <c r="L120" s="11">
        <f t="shared" si="9"/>
        <v>24.28</v>
      </c>
      <c r="M120" s="12">
        <f t="shared" si="8"/>
        <v>0.87644151565074135</v>
      </c>
      <c r="N120" s="11">
        <v>19.614999999999998</v>
      </c>
      <c r="O120" s="11">
        <v>43.894999999999996</v>
      </c>
      <c r="P120" s="11">
        <f t="shared" si="10"/>
        <v>9.1561938958707358</v>
      </c>
      <c r="Q120" s="4">
        <v>-21663.114000000001</v>
      </c>
      <c r="R120" s="4">
        <v>332852.18</v>
      </c>
      <c r="S120" s="4">
        <v>179998.53</v>
      </c>
      <c r="T120" s="4">
        <v>104642.004</v>
      </c>
      <c r="U120" s="4">
        <v>11307.19</v>
      </c>
      <c r="V120" s="4">
        <v>512850.71</v>
      </c>
      <c r="W120" s="4">
        <v>491187.59600000002</v>
      </c>
      <c r="X120" s="4">
        <f t="shared" si="11"/>
        <v>1945.5956666666666</v>
      </c>
      <c r="Y120" s="4">
        <f t="shared" si="12"/>
        <v>1839.4039313725491</v>
      </c>
      <c r="Z120" s="4">
        <f t="shared" si="13"/>
        <v>1631.6283333333333</v>
      </c>
    </row>
    <row r="121" spans="1:26">
      <c r="A121" t="s">
        <v>142</v>
      </c>
      <c r="B121" s="9" t="s">
        <v>186</v>
      </c>
      <c r="C121" s="10" t="s">
        <v>187</v>
      </c>
      <c r="D121" s="4">
        <v>21</v>
      </c>
      <c r="E121" s="11">
        <v>0.8</v>
      </c>
      <c r="F121" s="11">
        <v>0.8</v>
      </c>
      <c r="G121" s="11">
        <v>2.2237999999999998</v>
      </c>
      <c r="H121" s="11">
        <v>0</v>
      </c>
      <c r="I121" s="11">
        <v>0</v>
      </c>
      <c r="J121" s="11">
        <v>1</v>
      </c>
      <c r="K121" s="11">
        <v>2.0238</v>
      </c>
      <c r="L121" s="11">
        <f t="shared" si="9"/>
        <v>3.0238</v>
      </c>
      <c r="M121" s="12">
        <f t="shared" si="8"/>
        <v>0.33070970302268671</v>
      </c>
      <c r="N121" s="11">
        <v>1.54</v>
      </c>
      <c r="O121" s="11">
        <v>4.5638000000000005</v>
      </c>
      <c r="P121" s="11">
        <f t="shared" si="10"/>
        <v>9.4432952603651419</v>
      </c>
      <c r="Q121" s="4">
        <v>-5790.5796</v>
      </c>
      <c r="R121" s="4">
        <v>39470.770199999999</v>
      </c>
      <c r="S121" s="4">
        <v>26768.034600000003</v>
      </c>
      <c r="T121" s="4">
        <v>15584.566799999999</v>
      </c>
      <c r="U121" s="4">
        <v>5507.4769999999999</v>
      </c>
      <c r="V121" s="4">
        <v>66238.804799999998</v>
      </c>
      <c r="W121" s="4">
        <v>60448.225200000001</v>
      </c>
      <c r="X121" s="4">
        <f t="shared" si="11"/>
        <v>2149.8457619047617</v>
      </c>
      <c r="Y121" s="4">
        <f t="shared" si="12"/>
        <v>1874.1038761904763</v>
      </c>
      <c r="Z121" s="4">
        <f t="shared" si="13"/>
        <v>1879.5604857142857</v>
      </c>
    </row>
    <row r="122" spans="1:26">
      <c r="A122" t="s">
        <v>41</v>
      </c>
      <c r="B122" s="9" t="s">
        <v>186</v>
      </c>
      <c r="C122" s="10" t="s">
        <v>188</v>
      </c>
      <c r="D122" s="4">
        <v>218</v>
      </c>
      <c r="E122" s="11">
        <v>0.85</v>
      </c>
      <c r="F122" s="11">
        <v>0</v>
      </c>
      <c r="G122" s="11">
        <v>22.42</v>
      </c>
      <c r="H122" s="11">
        <v>2</v>
      </c>
      <c r="I122" s="11">
        <v>1.49</v>
      </c>
      <c r="J122" s="11">
        <v>26.09</v>
      </c>
      <c r="K122" s="11">
        <v>0.67</v>
      </c>
      <c r="L122" s="11">
        <f t="shared" si="9"/>
        <v>26.76</v>
      </c>
      <c r="M122" s="12">
        <f t="shared" si="8"/>
        <v>0.97496263079222711</v>
      </c>
      <c r="N122" s="11">
        <v>13.94</v>
      </c>
      <c r="O122" s="11">
        <v>40.700000000000003</v>
      </c>
      <c r="P122" s="11">
        <f t="shared" si="10"/>
        <v>8.927108927108927</v>
      </c>
      <c r="Q122" s="4">
        <v>-40699.749000000003</v>
      </c>
      <c r="R122" s="4">
        <v>330664.18</v>
      </c>
      <c r="S122" s="4">
        <v>158881.592</v>
      </c>
      <c r="T122" s="4">
        <v>66299.282999999996</v>
      </c>
      <c r="U122" s="4">
        <v>19707.280999999999</v>
      </c>
      <c r="V122" s="4">
        <v>489545.772</v>
      </c>
      <c r="W122" s="4">
        <v>448846.02299999999</v>
      </c>
      <c r="X122" s="4">
        <f t="shared" si="11"/>
        <v>1851.0972844036696</v>
      </c>
      <c r="Y122" s="4">
        <f t="shared" si="12"/>
        <v>1664.4011880733945</v>
      </c>
      <c r="Z122" s="4">
        <f t="shared" si="13"/>
        <v>1516.8081651376147</v>
      </c>
    </row>
    <row r="123" spans="1:26">
      <c r="A123" t="s">
        <v>34</v>
      </c>
      <c r="B123" s="9" t="s">
        <v>189</v>
      </c>
      <c r="C123" s="10" t="s">
        <v>190</v>
      </c>
      <c r="D123" s="4">
        <v>144</v>
      </c>
      <c r="E123" s="11">
        <v>0.8</v>
      </c>
      <c r="F123" s="11">
        <v>1</v>
      </c>
      <c r="G123" s="11">
        <v>15.72</v>
      </c>
      <c r="H123" s="11">
        <v>1</v>
      </c>
      <c r="I123" s="11">
        <v>2</v>
      </c>
      <c r="J123" s="11">
        <v>19.89</v>
      </c>
      <c r="K123" s="11">
        <v>0.63</v>
      </c>
      <c r="L123" s="11">
        <f t="shared" si="9"/>
        <v>20.52</v>
      </c>
      <c r="M123" s="12">
        <f t="shared" si="8"/>
        <v>0.9692982456140351</v>
      </c>
      <c r="N123" s="11">
        <v>8.77</v>
      </c>
      <c r="O123" s="11">
        <v>29.29</v>
      </c>
      <c r="P123" s="11">
        <f t="shared" si="10"/>
        <v>8.6124401913875612</v>
      </c>
      <c r="Q123" s="4">
        <v>-23152.45</v>
      </c>
      <c r="R123" s="4">
        <v>243985.41</v>
      </c>
      <c r="S123" s="4">
        <v>140101.046</v>
      </c>
      <c r="T123" s="4">
        <v>36966.980000000003</v>
      </c>
      <c r="U123" s="4">
        <v>34075.336000000003</v>
      </c>
      <c r="V123" s="4">
        <v>384086.45600000001</v>
      </c>
      <c r="W123" s="4">
        <v>360934.00599999999</v>
      </c>
      <c r="X123" s="4">
        <f t="shared" si="11"/>
        <v>2173.9176388888891</v>
      </c>
      <c r="Y123" s="4">
        <f t="shared" si="12"/>
        <v>2013.1367361111111</v>
      </c>
      <c r="Z123" s="4">
        <f t="shared" si="13"/>
        <v>1694.3431250000001</v>
      </c>
    </row>
    <row r="124" spans="1:26">
      <c r="A124" t="s">
        <v>120</v>
      </c>
      <c r="B124" s="9" t="s">
        <v>191</v>
      </c>
      <c r="C124" s="10" t="s">
        <v>192</v>
      </c>
      <c r="D124" s="4">
        <v>73</v>
      </c>
      <c r="E124" s="11">
        <v>1</v>
      </c>
      <c r="F124" s="11">
        <v>0</v>
      </c>
      <c r="G124" s="11">
        <v>8.5206</v>
      </c>
      <c r="H124" s="11">
        <v>0</v>
      </c>
      <c r="I124" s="11">
        <v>1</v>
      </c>
      <c r="J124" s="11">
        <v>9.0717999999999996</v>
      </c>
      <c r="K124" s="11">
        <v>2.4487999999999999</v>
      </c>
      <c r="L124" s="11">
        <f t="shared" si="9"/>
        <v>11.5206</v>
      </c>
      <c r="M124" s="12">
        <f t="shared" si="8"/>
        <v>0.78744162630418557</v>
      </c>
      <c r="N124" s="11">
        <v>6.5999999999999988</v>
      </c>
      <c r="O124" s="11">
        <v>18.1206</v>
      </c>
      <c r="P124" s="11">
        <f t="shared" si="10"/>
        <v>8.5674717742881956</v>
      </c>
      <c r="Q124" s="4">
        <v>-34148.860999999997</v>
      </c>
      <c r="R124" s="4">
        <v>137004.12599999999</v>
      </c>
      <c r="S124" s="4">
        <v>98950.534</v>
      </c>
      <c r="T124" s="4">
        <v>37269.455999999998</v>
      </c>
      <c r="U124" s="4">
        <v>18703.867999999999</v>
      </c>
      <c r="V124" s="4">
        <v>235954.66</v>
      </c>
      <c r="W124" s="4">
        <v>201805.799</v>
      </c>
      <c r="X124" s="4">
        <f t="shared" si="11"/>
        <v>2465.4977534246577</v>
      </c>
      <c r="Y124" s="4">
        <f t="shared" si="12"/>
        <v>1997.7051369863013</v>
      </c>
      <c r="Z124" s="4">
        <f t="shared" si="13"/>
        <v>1876.7688493150683</v>
      </c>
    </row>
    <row r="125" spans="1:26">
      <c r="A125" t="s">
        <v>120</v>
      </c>
      <c r="B125" s="9" t="s">
        <v>193</v>
      </c>
      <c r="C125" s="10" t="s">
        <v>194</v>
      </c>
      <c r="D125" s="4">
        <v>55</v>
      </c>
      <c r="E125" s="11">
        <v>0.6</v>
      </c>
      <c r="F125" s="11">
        <v>0</v>
      </c>
      <c r="G125" s="11">
        <v>5.8</v>
      </c>
      <c r="H125" s="11">
        <v>0</v>
      </c>
      <c r="I125" s="11">
        <v>0</v>
      </c>
      <c r="J125" s="11">
        <v>6.4</v>
      </c>
      <c r="K125" s="11">
        <v>0</v>
      </c>
      <c r="L125" s="11">
        <f t="shared" si="9"/>
        <v>6.4</v>
      </c>
      <c r="M125" s="12">
        <f t="shared" si="8"/>
        <v>1</v>
      </c>
      <c r="N125" s="11">
        <v>2.5</v>
      </c>
      <c r="O125" s="11">
        <v>8.9</v>
      </c>
      <c r="P125" s="11">
        <f t="shared" si="10"/>
        <v>9.4827586206896548</v>
      </c>
      <c r="Q125" s="4">
        <v>-74.650000000000006</v>
      </c>
      <c r="R125" s="4">
        <v>97573.572</v>
      </c>
      <c r="S125" s="4">
        <v>63055.402000000002</v>
      </c>
      <c r="T125" s="4">
        <v>36841.870000000003</v>
      </c>
      <c r="U125" s="4">
        <v>4828.3010000000004</v>
      </c>
      <c r="V125" s="4">
        <v>160628.97399999999</v>
      </c>
      <c r="W125" s="4">
        <v>160554.32399999999</v>
      </c>
      <c r="X125" s="4">
        <f t="shared" si="11"/>
        <v>2162.8873272727269</v>
      </c>
      <c r="Y125" s="4">
        <f t="shared" si="12"/>
        <v>2161.5300545454543</v>
      </c>
      <c r="Z125" s="4">
        <f t="shared" si="13"/>
        <v>1774.0649454545455</v>
      </c>
    </row>
    <row r="126" spans="1:26">
      <c r="A126" t="s">
        <v>120</v>
      </c>
      <c r="B126" s="9" t="s">
        <v>195</v>
      </c>
      <c r="C126" s="10" t="s">
        <v>196</v>
      </c>
      <c r="D126" s="4">
        <v>52</v>
      </c>
      <c r="E126" s="11">
        <v>1</v>
      </c>
      <c r="F126" s="11">
        <v>0</v>
      </c>
      <c r="G126" s="11">
        <v>7.65</v>
      </c>
      <c r="H126" s="11">
        <v>0</v>
      </c>
      <c r="I126" s="11">
        <v>0</v>
      </c>
      <c r="J126" s="11">
        <v>8.65</v>
      </c>
      <c r="K126" s="11">
        <v>0</v>
      </c>
      <c r="L126" s="11">
        <f t="shared" si="9"/>
        <v>8.65</v>
      </c>
      <c r="M126" s="12">
        <f t="shared" si="8"/>
        <v>1</v>
      </c>
      <c r="N126" s="11">
        <v>2.69</v>
      </c>
      <c r="O126" s="11">
        <v>11.34</v>
      </c>
      <c r="P126" s="11">
        <f t="shared" si="10"/>
        <v>6.7973856209150325</v>
      </c>
      <c r="Q126" s="4">
        <v>-3686.0920000000001</v>
      </c>
      <c r="R126" s="4">
        <v>96299.978000000003</v>
      </c>
      <c r="S126" s="4">
        <v>43668</v>
      </c>
      <c r="T126" s="4">
        <v>21912</v>
      </c>
      <c r="U126" s="4">
        <v>3826.4229999999998</v>
      </c>
      <c r="V126" s="4">
        <v>139967.978</v>
      </c>
      <c r="W126" s="4">
        <v>136281.886</v>
      </c>
      <c r="X126" s="4">
        <f t="shared" si="11"/>
        <v>2196.7222115384616</v>
      </c>
      <c r="Y126" s="4">
        <f t="shared" si="12"/>
        <v>2125.8358269230771</v>
      </c>
      <c r="Z126" s="4">
        <f t="shared" si="13"/>
        <v>1851.9226538461539</v>
      </c>
    </row>
    <row r="127" spans="1:26">
      <c r="A127" t="s">
        <v>142</v>
      </c>
      <c r="B127" s="9" t="s">
        <v>197</v>
      </c>
      <c r="C127" s="10" t="s">
        <v>198</v>
      </c>
      <c r="D127" s="4">
        <v>35</v>
      </c>
      <c r="E127" s="11">
        <v>1</v>
      </c>
      <c r="F127" s="11">
        <v>0</v>
      </c>
      <c r="G127" s="11">
        <v>5.4</v>
      </c>
      <c r="H127" s="11">
        <v>0</v>
      </c>
      <c r="I127" s="11">
        <v>0</v>
      </c>
      <c r="J127" s="11">
        <v>4.3</v>
      </c>
      <c r="K127" s="11">
        <v>2.1</v>
      </c>
      <c r="L127" s="11">
        <f t="shared" si="9"/>
        <v>6.4</v>
      </c>
      <c r="M127" s="12">
        <f t="shared" si="8"/>
        <v>0.67187499999999989</v>
      </c>
      <c r="N127" s="11">
        <v>4.0999999999999996</v>
      </c>
      <c r="O127" s="11">
        <v>10.5</v>
      </c>
      <c r="P127" s="11">
        <f t="shared" si="10"/>
        <v>6.481481481481481</v>
      </c>
      <c r="Q127" s="4">
        <v>3.2850000000000001</v>
      </c>
      <c r="R127" s="4">
        <v>77974.384999999995</v>
      </c>
      <c r="S127" s="4">
        <v>29653.276999999998</v>
      </c>
      <c r="T127" s="4">
        <v>19636.821</v>
      </c>
      <c r="U127" s="4">
        <v>0</v>
      </c>
      <c r="V127" s="4">
        <v>107627.662</v>
      </c>
      <c r="W127" s="4">
        <v>107630.947</v>
      </c>
      <c r="X127" s="4">
        <f t="shared" si="11"/>
        <v>2514.0240285714285</v>
      </c>
      <c r="Y127" s="4">
        <f t="shared" si="12"/>
        <v>2514.1178857142859</v>
      </c>
      <c r="Z127" s="4">
        <f t="shared" si="13"/>
        <v>2227.8395714285712</v>
      </c>
    </row>
    <row r="128" spans="1:26">
      <c r="A128" t="s">
        <v>142</v>
      </c>
      <c r="B128" s="9" t="s">
        <v>199</v>
      </c>
      <c r="C128" s="10" t="s">
        <v>200</v>
      </c>
      <c r="D128" s="4">
        <v>39</v>
      </c>
      <c r="E128" s="11">
        <v>0.8</v>
      </c>
      <c r="F128" s="11">
        <v>0</v>
      </c>
      <c r="G128" s="11">
        <v>6.12</v>
      </c>
      <c r="H128" s="11">
        <v>1</v>
      </c>
      <c r="I128" s="11">
        <v>0.5</v>
      </c>
      <c r="J128" s="11">
        <v>7.42</v>
      </c>
      <c r="K128" s="11">
        <v>1</v>
      </c>
      <c r="L128" s="11">
        <f t="shared" si="9"/>
        <v>8.42</v>
      </c>
      <c r="M128" s="12">
        <f t="shared" si="8"/>
        <v>0.88123515439429934</v>
      </c>
      <c r="N128" s="11">
        <v>5.98</v>
      </c>
      <c r="O128" s="11">
        <v>14.4</v>
      </c>
      <c r="P128" s="11">
        <f t="shared" si="10"/>
        <v>5.47752808988764</v>
      </c>
      <c r="Q128" s="4">
        <v>-10458.142</v>
      </c>
      <c r="R128" s="4">
        <v>132506.821</v>
      </c>
      <c r="S128" s="4">
        <v>67961.467999999993</v>
      </c>
      <c r="T128" s="4">
        <v>20997.501</v>
      </c>
      <c r="U128" s="4">
        <v>28941.862000000001</v>
      </c>
      <c r="V128" s="4">
        <v>200468.28899999999</v>
      </c>
      <c r="W128" s="4">
        <v>190010.147</v>
      </c>
      <c r="X128" s="4">
        <f t="shared" si="11"/>
        <v>3859.7160512820506</v>
      </c>
      <c r="Y128" s="4">
        <f t="shared" si="12"/>
        <v>3591.5585641025637</v>
      </c>
      <c r="Z128" s="4">
        <f t="shared" si="13"/>
        <v>3397.610794871795</v>
      </c>
    </row>
    <row r="129" spans="1:26">
      <c r="A129" t="s">
        <v>120</v>
      </c>
      <c r="B129" s="9" t="s">
        <v>199</v>
      </c>
      <c r="C129" s="10" t="s">
        <v>201</v>
      </c>
      <c r="D129" s="4">
        <v>67</v>
      </c>
      <c r="E129" s="11">
        <v>0.7</v>
      </c>
      <c r="F129" s="11">
        <v>0</v>
      </c>
      <c r="G129" s="11">
        <v>6.5</v>
      </c>
      <c r="H129" s="11">
        <v>2.9</v>
      </c>
      <c r="I129" s="11">
        <v>1.5</v>
      </c>
      <c r="J129" s="11">
        <v>10.35</v>
      </c>
      <c r="K129" s="11">
        <v>1.25</v>
      </c>
      <c r="L129" s="11">
        <f t="shared" si="9"/>
        <v>11.6</v>
      </c>
      <c r="M129" s="12">
        <f t="shared" si="8"/>
        <v>0.89224137931034486</v>
      </c>
      <c r="N129" s="11">
        <v>10.69</v>
      </c>
      <c r="O129" s="11">
        <v>22.29</v>
      </c>
      <c r="P129" s="11">
        <f t="shared" si="10"/>
        <v>7.1276595744680851</v>
      </c>
      <c r="Q129" s="4">
        <v>-14149.892</v>
      </c>
      <c r="R129" s="4">
        <v>180888.32699999999</v>
      </c>
      <c r="S129" s="4">
        <v>79997.62</v>
      </c>
      <c r="T129" s="4">
        <v>21964.906999999999</v>
      </c>
      <c r="U129" s="4">
        <v>28905.63</v>
      </c>
      <c r="V129" s="4">
        <v>260885.94699999999</v>
      </c>
      <c r="W129" s="4">
        <v>246736.05499999999</v>
      </c>
      <c r="X129" s="4">
        <f t="shared" si="11"/>
        <v>3134.5583582089548</v>
      </c>
      <c r="Y129" s="4">
        <f t="shared" si="12"/>
        <v>2923.3659402985072</v>
      </c>
      <c r="Z129" s="4">
        <f t="shared" si="13"/>
        <v>2699.8257761194027</v>
      </c>
    </row>
    <row r="130" spans="1:26">
      <c r="A130" t="s">
        <v>120</v>
      </c>
      <c r="B130" s="9" t="s">
        <v>202</v>
      </c>
      <c r="C130" s="10" t="s">
        <v>203</v>
      </c>
      <c r="D130" s="4">
        <v>76</v>
      </c>
      <c r="E130" s="11">
        <v>1</v>
      </c>
      <c r="F130" s="11">
        <v>0</v>
      </c>
      <c r="G130" s="11">
        <v>10.5</v>
      </c>
      <c r="H130" s="11">
        <v>0</v>
      </c>
      <c r="I130" s="11">
        <v>0</v>
      </c>
      <c r="J130" s="11">
        <v>7.75</v>
      </c>
      <c r="K130" s="11">
        <v>3.75</v>
      </c>
      <c r="L130" s="11">
        <f t="shared" si="9"/>
        <v>11.5</v>
      </c>
      <c r="M130" s="12">
        <f t="shared" si="8"/>
        <v>0.67391304347826086</v>
      </c>
      <c r="N130" s="11">
        <v>6.08</v>
      </c>
      <c r="O130" s="11">
        <v>17.579999999999998</v>
      </c>
      <c r="P130" s="11">
        <f t="shared" si="10"/>
        <v>7.2380952380952381</v>
      </c>
      <c r="Q130" s="4">
        <v>-36870.319000000003</v>
      </c>
      <c r="R130" s="4">
        <v>128597.694</v>
      </c>
      <c r="S130" s="13">
        <v>76248</v>
      </c>
      <c r="T130" s="13">
        <v>31984.124</v>
      </c>
      <c r="U130" s="13">
        <v>23161</v>
      </c>
      <c r="V130" s="4">
        <v>181684.55900000001</v>
      </c>
      <c r="W130" s="4">
        <v>144814.24</v>
      </c>
      <c r="X130" s="4">
        <f t="shared" si="11"/>
        <v>1664.9925657894739</v>
      </c>
      <c r="Y130" s="4">
        <f t="shared" si="12"/>
        <v>1179.8567894736841</v>
      </c>
      <c r="Z130" s="4">
        <f t="shared" si="13"/>
        <v>1692.0749210526317</v>
      </c>
    </row>
    <row r="131" spans="1:26">
      <c r="A131" t="s">
        <v>120</v>
      </c>
      <c r="B131" s="9" t="s">
        <v>204</v>
      </c>
      <c r="C131" s="10" t="s">
        <v>205</v>
      </c>
      <c r="D131" s="4">
        <v>71</v>
      </c>
      <c r="E131" s="11">
        <v>0.9</v>
      </c>
      <c r="F131" s="11">
        <v>1</v>
      </c>
      <c r="G131" s="11">
        <v>8.2200000000000006</v>
      </c>
      <c r="H131" s="11">
        <v>0</v>
      </c>
      <c r="I131" s="11">
        <v>1</v>
      </c>
      <c r="J131" s="11">
        <v>11.12</v>
      </c>
      <c r="K131" s="11">
        <v>0</v>
      </c>
      <c r="L131" s="11">
        <f t="shared" si="9"/>
        <v>11.12</v>
      </c>
      <c r="M131" s="12">
        <f t="shared" si="8"/>
        <v>1</v>
      </c>
      <c r="N131" s="11">
        <v>3.98</v>
      </c>
      <c r="O131" s="11">
        <v>15.1</v>
      </c>
      <c r="P131" s="11">
        <f t="shared" si="10"/>
        <v>8.6374695863746958</v>
      </c>
      <c r="Q131" s="4">
        <v>-13118.638999999999</v>
      </c>
      <c r="R131" s="4">
        <v>141649.13</v>
      </c>
      <c r="S131" s="4">
        <v>42063.716999999997</v>
      </c>
      <c r="T131" s="4">
        <v>16310.544</v>
      </c>
      <c r="U131" s="4">
        <v>0</v>
      </c>
      <c r="V131" s="4">
        <v>183712.84700000001</v>
      </c>
      <c r="W131" s="4">
        <v>170594.20800000001</v>
      </c>
      <c r="X131" s="4">
        <f t="shared" si="11"/>
        <v>2357.7789154929578</v>
      </c>
      <c r="Y131" s="4">
        <f t="shared" si="12"/>
        <v>2173.0093521126764</v>
      </c>
      <c r="Z131" s="4">
        <f t="shared" si="13"/>
        <v>1995.0581690140846</v>
      </c>
    </row>
    <row r="132" spans="1:26">
      <c r="A132" t="s">
        <v>142</v>
      </c>
      <c r="B132" s="9" t="s">
        <v>206</v>
      </c>
      <c r="C132" s="10" t="s">
        <v>207</v>
      </c>
      <c r="D132" s="4">
        <v>26</v>
      </c>
      <c r="E132" s="11">
        <v>1</v>
      </c>
      <c r="F132" s="11">
        <v>1</v>
      </c>
      <c r="G132" s="11">
        <v>4.58</v>
      </c>
      <c r="H132" s="11">
        <v>0</v>
      </c>
      <c r="I132" s="11">
        <v>0</v>
      </c>
      <c r="J132" s="11">
        <v>4.5999999999999996</v>
      </c>
      <c r="K132" s="11">
        <v>2</v>
      </c>
      <c r="L132" s="11">
        <f t="shared" si="9"/>
        <v>6.6</v>
      </c>
      <c r="M132" s="12">
        <f t="shared" si="8"/>
        <v>0.69696969696969691</v>
      </c>
      <c r="N132" s="11">
        <v>3.58</v>
      </c>
      <c r="O132" s="11">
        <f>+N132+L132</f>
        <v>10.18</v>
      </c>
      <c r="P132" s="11">
        <f t="shared" si="10"/>
        <v>5.676855895196506</v>
      </c>
      <c r="Q132" s="4">
        <v>-5387.6689999999999</v>
      </c>
      <c r="R132" s="4">
        <v>87339.467999999993</v>
      </c>
      <c r="S132" s="4">
        <v>59890.625999999997</v>
      </c>
      <c r="T132" s="4">
        <v>27383.651999999998</v>
      </c>
      <c r="U132" s="4">
        <v>0</v>
      </c>
      <c r="V132" s="4">
        <v>147230.09400000001</v>
      </c>
      <c r="W132" s="4">
        <v>141842.42499999999</v>
      </c>
      <c r="X132" s="4">
        <f t="shared" si="11"/>
        <v>4609.4785384615388</v>
      </c>
      <c r="Y132" s="4">
        <f t="shared" si="12"/>
        <v>4402.2604999999994</v>
      </c>
      <c r="Z132" s="4">
        <f t="shared" si="13"/>
        <v>3359.2103076923077</v>
      </c>
    </row>
    <row r="133" spans="1:26">
      <c r="A133" t="s">
        <v>120</v>
      </c>
      <c r="B133" s="9" t="s">
        <v>206</v>
      </c>
      <c r="C133" s="10" t="s">
        <v>208</v>
      </c>
      <c r="D133" s="4">
        <v>94</v>
      </c>
      <c r="E133" s="11">
        <v>1</v>
      </c>
      <c r="F133" s="11">
        <v>1</v>
      </c>
      <c r="G133" s="11">
        <v>10.6295</v>
      </c>
      <c r="H133" s="11">
        <v>0</v>
      </c>
      <c r="I133" s="11">
        <v>1.0476000000000001</v>
      </c>
      <c r="J133" s="11">
        <v>10.107100000000001</v>
      </c>
      <c r="K133" s="11">
        <v>3.57</v>
      </c>
      <c r="L133" s="11">
        <f t="shared" si="9"/>
        <v>13.677100000000001</v>
      </c>
      <c r="M133" s="12">
        <f t="shared" si="8"/>
        <v>0.73897975448011644</v>
      </c>
      <c r="N133" s="11">
        <v>7.24</v>
      </c>
      <c r="O133" s="11">
        <v>20.917100000000001</v>
      </c>
      <c r="P133" s="11">
        <f t="shared" si="10"/>
        <v>8.8433134201985037</v>
      </c>
      <c r="Q133" s="4">
        <v>-13083.843000000001</v>
      </c>
      <c r="R133" s="4">
        <v>156180.40400000001</v>
      </c>
      <c r="S133" s="4">
        <v>137521.899</v>
      </c>
      <c r="T133" s="4">
        <v>92551.92</v>
      </c>
      <c r="U133" s="4">
        <v>0</v>
      </c>
      <c r="V133" s="4">
        <v>293702.30300000001</v>
      </c>
      <c r="W133" s="4">
        <v>280618.46000000002</v>
      </c>
      <c r="X133" s="4">
        <f t="shared" si="11"/>
        <v>2139.8976914893619</v>
      </c>
      <c r="Y133" s="4">
        <f t="shared" si="12"/>
        <v>2000.7078723404259</v>
      </c>
      <c r="Z133" s="4">
        <f t="shared" si="13"/>
        <v>1661.4936595744682</v>
      </c>
    </row>
    <row r="134" spans="1:26">
      <c r="A134" t="s">
        <v>41</v>
      </c>
      <c r="B134" s="9" t="s">
        <v>206</v>
      </c>
      <c r="C134" s="10" t="s">
        <v>209</v>
      </c>
      <c r="D134" s="4">
        <v>217</v>
      </c>
      <c r="E134" s="11">
        <v>1</v>
      </c>
      <c r="F134" s="11">
        <v>1</v>
      </c>
      <c r="G134" s="11">
        <v>20.546500000000002</v>
      </c>
      <c r="H134" s="11">
        <v>1</v>
      </c>
      <c r="I134" s="11">
        <v>0</v>
      </c>
      <c r="J134" s="11">
        <v>12.396400000000002</v>
      </c>
      <c r="K134" s="11">
        <v>11.1501</v>
      </c>
      <c r="L134" s="11">
        <f t="shared" si="9"/>
        <v>23.546500000000002</v>
      </c>
      <c r="M134" s="12">
        <f t="shared" si="8"/>
        <v>0.52646465504427409</v>
      </c>
      <c r="N134" s="11">
        <v>10.756300000000003</v>
      </c>
      <c r="O134" s="11">
        <v>34.302800000000005</v>
      </c>
      <c r="P134" s="11">
        <f t="shared" si="10"/>
        <v>10.071241268883577</v>
      </c>
      <c r="Q134" s="4">
        <v>-21114.639999999999</v>
      </c>
      <c r="R134" s="4">
        <v>242830.14</v>
      </c>
      <c r="S134" s="4">
        <v>150922.91099999999</v>
      </c>
      <c r="T134" s="4">
        <v>85885.607999999993</v>
      </c>
      <c r="U134" s="4">
        <v>0</v>
      </c>
      <c r="V134" s="4">
        <v>393753.05099999998</v>
      </c>
      <c r="W134" s="4">
        <v>372638.41100000002</v>
      </c>
      <c r="X134" s="4">
        <f t="shared" si="11"/>
        <v>1418.7439769585253</v>
      </c>
      <c r="Y134" s="4">
        <f t="shared" si="12"/>
        <v>1321.4414884792627</v>
      </c>
      <c r="Z134" s="4">
        <f t="shared" si="13"/>
        <v>1119.0329032258064</v>
      </c>
    </row>
    <row r="135" spans="1:26">
      <c r="A135" t="s">
        <v>34</v>
      </c>
      <c r="B135" s="9" t="s">
        <v>206</v>
      </c>
      <c r="C135" s="10" t="s">
        <v>210</v>
      </c>
      <c r="D135" s="4">
        <v>150</v>
      </c>
      <c r="E135" s="11">
        <v>1</v>
      </c>
      <c r="F135" s="11">
        <v>1</v>
      </c>
      <c r="G135" s="11">
        <v>15.017899999999999</v>
      </c>
      <c r="H135" s="11">
        <v>1</v>
      </c>
      <c r="I135" s="11">
        <v>1.0713999999999999</v>
      </c>
      <c r="J135" s="11">
        <v>15.7182</v>
      </c>
      <c r="K135" s="11">
        <v>3.3711000000000002</v>
      </c>
      <c r="L135" s="11">
        <f t="shared" si="9"/>
        <v>19.089300000000001</v>
      </c>
      <c r="M135" s="12">
        <f t="shared" si="8"/>
        <v>0.82340368688218002</v>
      </c>
      <c r="N135" s="11">
        <v>11.501000000000001</v>
      </c>
      <c r="O135" s="11">
        <v>30.590300000000003</v>
      </c>
      <c r="P135" s="11">
        <f t="shared" si="10"/>
        <v>9.3645234394021699</v>
      </c>
      <c r="Q135" s="4">
        <v>-12765.661</v>
      </c>
      <c r="R135" s="4">
        <v>233441.81599999999</v>
      </c>
      <c r="S135" s="4">
        <v>121023.63</v>
      </c>
      <c r="T135" s="4">
        <v>77251.271999999997</v>
      </c>
      <c r="U135" s="4">
        <v>0</v>
      </c>
      <c r="V135" s="4">
        <v>354465.446</v>
      </c>
      <c r="W135" s="4">
        <v>341699.78499999997</v>
      </c>
      <c r="X135" s="4">
        <f t="shared" si="11"/>
        <v>1848.0944933333333</v>
      </c>
      <c r="Y135" s="4">
        <f t="shared" si="12"/>
        <v>1762.9900866666665</v>
      </c>
      <c r="Z135" s="4">
        <f t="shared" si="13"/>
        <v>1556.2787733333332</v>
      </c>
    </row>
    <row r="136" spans="1:26">
      <c r="A136" t="s">
        <v>41</v>
      </c>
      <c r="B136" s="9" t="s">
        <v>206</v>
      </c>
      <c r="C136" s="10" t="s">
        <v>211</v>
      </c>
      <c r="D136" s="4">
        <v>217</v>
      </c>
      <c r="E136" s="11">
        <v>1.0549999999999999</v>
      </c>
      <c r="F136" s="11">
        <v>0.49</v>
      </c>
      <c r="G136" s="11">
        <v>22.054600000000001</v>
      </c>
      <c r="H136" s="11">
        <v>1.028</v>
      </c>
      <c r="I136" s="11">
        <v>0</v>
      </c>
      <c r="J136" s="11">
        <v>22.532600000000002</v>
      </c>
      <c r="K136" s="11">
        <v>2.0950000000000002</v>
      </c>
      <c r="L136" s="11">
        <f t="shared" si="9"/>
        <v>24.627600000000001</v>
      </c>
      <c r="M136" s="12">
        <f t="shared" si="8"/>
        <v>0.91493283957835925</v>
      </c>
      <c r="N136" s="11">
        <v>18.285999999999994</v>
      </c>
      <c r="O136" s="11">
        <v>42.913599999999995</v>
      </c>
      <c r="P136" s="11">
        <f t="shared" si="10"/>
        <v>9.4010206822455018</v>
      </c>
      <c r="Q136" s="4">
        <v>-37679.089</v>
      </c>
      <c r="R136" s="4">
        <v>318685.43800000002</v>
      </c>
      <c r="S136" s="4">
        <v>151495.68900000001</v>
      </c>
      <c r="T136" s="4">
        <v>75305.351999999999</v>
      </c>
      <c r="U136" s="4">
        <v>0</v>
      </c>
      <c r="V136" s="4">
        <v>470181.12699999998</v>
      </c>
      <c r="W136" s="4">
        <v>432502.038</v>
      </c>
      <c r="X136" s="4">
        <f t="shared" si="11"/>
        <v>1819.7040322580644</v>
      </c>
      <c r="Y136" s="4">
        <f t="shared" si="12"/>
        <v>1646.0676774193548</v>
      </c>
      <c r="Z136" s="4">
        <f t="shared" si="13"/>
        <v>1468.5964884792627</v>
      </c>
    </row>
    <row r="137" spans="1:26">
      <c r="A137" t="s">
        <v>120</v>
      </c>
      <c r="B137" s="9" t="s">
        <v>212</v>
      </c>
      <c r="C137" s="10" t="s">
        <v>213</v>
      </c>
      <c r="D137" s="4">
        <v>79</v>
      </c>
      <c r="E137" s="11">
        <v>1</v>
      </c>
      <c r="F137" s="11">
        <v>1</v>
      </c>
      <c r="G137" s="11">
        <v>10.32</v>
      </c>
      <c r="H137" s="11">
        <v>0</v>
      </c>
      <c r="I137" s="11">
        <v>1</v>
      </c>
      <c r="J137" s="11">
        <v>10.6</v>
      </c>
      <c r="K137" s="11">
        <v>2.72</v>
      </c>
      <c r="L137" s="11">
        <f t="shared" si="9"/>
        <v>13.32</v>
      </c>
      <c r="M137" s="12">
        <f t="shared" ref="M137:M161" si="14">+J137/(J137+K137)</f>
        <v>0.79579579579579574</v>
      </c>
      <c r="N137" s="11">
        <v>8.85</v>
      </c>
      <c r="O137" s="11">
        <v>22.17</v>
      </c>
      <c r="P137" s="11">
        <f t="shared" si="10"/>
        <v>7.6550387596899219</v>
      </c>
      <c r="Q137" s="4">
        <v>-7966.2129999999997</v>
      </c>
      <c r="R137" s="4">
        <v>163658.72200000001</v>
      </c>
      <c r="S137" s="4">
        <v>58105.930999999997</v>
      </c>
      <c r="T137" s="4">
        <v>12444.828</v>
      </c>
      <c r="U137" s="4">
        <v>14019.53</v>
      </c>
      <c r="V137" s="4">
        <v>221764.65299999999</v>
      </c>
      <c r="W137" s="4">
        <v>213798.44</v>
      </c>
      <c r="X137" s="4">
        <f t="shared" si="11"/>
        <v>2472.1556329113923</v>
      </c>
      <c r="Y137" s="4">
        <f t="shared" si="12"/>
        <v>2371.3174936708861</v>
      </c>
      <c r="Z137" s="4">
        <f t="shared" si="13"/>
        <v>2071.6293924050633</v>
      </c>
    </row>
    <row r="138" spans="1:26">
      <c r="A138" t="s">
        <v>130</v>
      </c>
      <c r="B138" s="9" t="s">
        <v>214</v>
      </c>
      <c r="C138" s="10" t="s">
        <v>215</v>
      </c>
      <c r="D138" s="4">
        <v>5</v>
      </c>
      <c r="E138" s="11">
        <v>0.56000000000000005</v>
      </c>
      <c r="F138" s="11">
        <v>0.56000000000000005</v>
      </c>
      <c r="G138" s="11">
        <v>0.94</v>
      </c>
      <c r="H138" s="11">
        <v>0</v>
      </c>
      <c r="I138" s="11">
        <v>0</v>
      </c>
      <c r="J138" s="11">
        <v>1.29</v>
      </c>
      <c r="K138" s="11">
        <v>0.21</v>
      </c>
      <c r="L138" s="11">
        <f t="shared" ref="L138:L161" si="15">+K138+J138</f>
        <v>1.5</v>
      </c>
      <c r="M138" s="12">
        <f t="shared" si="14"/>
        <v>0.86</v>
      </c>
      <c r="N138" s="11">
        <v>0.9</v>
      </c>
      <c r="O138" s="11">
        <v>2.4</v>
      </c>
      <c r="P138" s="11">
        <f t="shared" ref="P138:P161" si="16">+D138/(H138+G138)</f>
        <v>5.3191489361702127</v>
      </c>
      <c r="Q138" s="4">
        <v>-8467</v>
      </c>
      <c r="R138" s="4">
        <v>21559</v>
      </c>
      <c r="S138" s="4">
        <v>10118</v>
      </c>
      <c r="T138" s="4"/>
      <c r="U138" s="4"/>
      <c r="V138" s="4">
        <v>31677</v>
      </c>
      <c r="W138" s="4">
        <v>23210</v>
      </c>
      <c r="X138" s="4">
        <f t="shared" ref="X138:X162" si="17">+(V138-(U138+T138))/D138</f>
        <v>6335.4</v>
      </c>
      <c r="Y138" s="4">
        <f t="shared" ref="Y138:Y162" si="18">+(W138-(U138+T138))/D138</f>
        <v>4642</v>
      </c>
      <c r="Z138" s="4">
        <f t="shared" ref="Z138:Z162" si="19">+R138/D138</f>
        <v>4311.8</v>
      </c>
    </row>
    <row r="139" spans="1:26">
      <c r="A139" t="s">
        <v>120</v>
      </c>
      <c r="B139" s="9" t="s">
        <v>216</v>
      </c>
      <c r="C139" s="10" t="s">
        <v>217</v>
      </c>
      <c r="D139" s="4">
        <v>75</v>
      </c>
      <c r="E139" s="11">
        <v>0.65</v>
      </c>
      <c r="F139" s="11">
        <v>0</v>
      </c>
      <c r="G139" s="11">
        <v>9.26</v>
      </c>
      <c r="H139" s="11">
        <v>0</v>
      </c>
      <c r="I139" s="11">
        <v>1</v>
      </c>
      <c r="J139" s="11">
        <v>6.06</v>
      </c>
      <c r="K139" s="11">
        <v>5.85</v>
      </c>
      <c r="L139" s="11">
        <f t="shared" si="15"/>
        <v>11.91</v>
      </c>
      <c r="M139" s="12">
        <f t="shared" si="14"/>
        <v>0.50881612090680095</v>
      </c>
      <c r="N139" s="11">
        <v>7.2</v>
      </c>
      <c r="O139" s="11">
        <v>19.11</v>
      </c>
      <c r="P139" s="11">
        <f t="shared" si="16"/>
        <v>8.0993520518358526</v>
      </c>
      <c r="Q139" s="4">
        <v>-2538.9029999999998</v>
      </c>
      <c r="R139" s="4">
        <v>123364.639</v>
      </c>
      <c r="S139" s="4">
        <v>45622.43</v>
      </c>
      <c r="T139" s="4">
        <v>7737.6239999999998</v>
      </c>
      <c r="U139" s="4">
        <v>9964.9079999999994</v>
      </c>
      <c r="V139" s="4">
        <v>168987.06899999999</v>
      </c>
      <c r="W139" s="4">
        <v>166448.166</v>
      </c>
      <c r="X139" s="4">
        <f t="shared" si="17"/>
        <v>2017.1271599999998</v>
      </c>
      <c r="Y139" s="4">
        <f t="shared" si="18"/>
        <v>1983.2751199999998</v>
      </c>
      <c r="Z139" s="4">
        <f t="shared" si="19"/>
        <v>1644.8618533333333</v>
      </c>
    </row>
    <row r="140" spans="1:26">
      <c r="A140" t="s">
        <v>142</v>
      </c>
      <c r="B140" s="9" t="s">
        <v>218</v>
      </c>
      <c r="C140" s="10" t="s">
        <v>219</v>
      </c>
      <c r="D140" s="4">
        <v>41</v>
      </c>
      <c r="E140" s="11">
        <v>0.7</v>
      </c>
      <c r="F140" s="11">
        <v>0</v>
      </c>
      <c r="G140" s="11">
        <v>6.6</v>
      </c>
      <c r="H140" s="11">
        <v>0</v>
      </c>
      <c r="I140" s="11">
        <v>0</v>
      </c>
      <c r="J140" s="11">
        <v>6.4</v>
      </c>
      <c r="K140" s="11">
        <v>0.9</v>
      </c>
      <c r="L140" s="11">
        <f t="shared" si="15"/>
        <v>7.3000000000000007</v>
      </c>
      <c r="M140" s="12">
        <f t="shared" si="14"/>
        <v>0.87671232876712324</v>
      </c>
      <c r="N140" s="11">
        <v>3.8</v>
      </c>
      <c r="O140" s="11">
        <v>11.100000000000001</v>
      </c>
      <c r="P140" s="11">
        <f t="shared" si="16"/>
        <v>6.2121212121212128</v>
      </c>
      <c r="Q140" s="4">
        <v>-3277.7429999999999</v>
      </c>
      <c r="R140" s="4">
        <v>101316.609</v>
      </c>
      <c r="S140" s="4">
        <v>56497.991000000002</v>
      </c>
      <c r="T140" s="4">
        <v>38008.991999999998</v>
      </c>
      <c r="U140" s="4">
        <v>1048.7329999999999</v>
      </c>
      <c r="V140" s="4">
        <v>157814.6</v>
      </c>
      <c r="W140" s="4">
        <v>154536.85699999999</v>
      </c>
      <c r="X140" s="4">
        <f t="shared" si="17"/>
        <v>2896.5091463414633</v>
      </c>
      <c r="Y140" s="4">
        <f t="shared" si="18"/>
        <v>2816.5641951219509</v>
      </c>
      <c r="Z140" s="4">
        <f t="shared" si="19"/>
        <v>2471.1368048780487</v>
      </c>
    </row>
    <row r="141" spans="1:26">
      <c r="A141" t="s">
        <v>120</v>
      </c>
      <c r="B141" s="9" t="s">
        <v>218</v>
      </c>
      <c r="C141" s="10" t="s">
        <v>220</v>
      </c>
      <c r="D141" s="4">
        <v>99</v>
      </c>
      <c r="E141" s="11">
        <v>1</v>
      </c>
      <c r="F141" s="11">
        <v>1</v>
      </c>
      <c r="G141" s="11">
        <v>11.12</v>
      </c>
      <c r="H141" s="11">
        <v>0.8</v>
      </c>
      <c r="I141" s="11">
        <v>0.7</v>
      </c>
      <c r="J141" s="11">
        <v>12.43</v>
      </c>
      <c r="K141" s="11">
        <v>2.19</v>
      </c>
      <c r="L141" s="11">
        <f t="shared" si="15"/>
        <v>14.62</v>
      </c>
      <c r="M141" s="12">
        <f t="shared" si="14"/>
        <v>0.85020519835841313</v>
      </c>
      <c r="N141" s="11">
        <v>7.6</v>
      </c>
      <c r="O141" s="11">
        <v>22.22</v>
      </c>
      <c r="P141" s="11">
        <f t="shared" si="16"/>
        <v>8.3053691275167782</v>
      </c>
      <c r="Q141" s="4">
        <v>-1606.53</v>
      </c>
      <c r="R141" s="4">
        <v>174915.20600000001</v>
      </c>
      <c r="S141" s="4">
        <v>63541.726000000002</v>
      </c>
      <c r="T141" s="4">
        <v>49416.449000000001</v>
      </c>
      <c r="U141" s="4">
        <v>134.84800000000001</v>
      </c>
      <c r="V141" s="4">
        <v>238456.932</v>
      </c>
      <c r="W141" s="4">
        <v>236850.402</v>
      </c>
      <c r="X141" s="4">
        <f t="shared" si="17"/>
        <v>1908.1377272727273</v>
      </c>
      <c r="Y141" s="4">
        <f t="shared" si="18"/>
        <v>1891.9101515151517</v>
      </c>
      <c r="Z141" s="4">
        <f t="shared" si="19"/>
        <v>1766.8202626262628</v>
      </c>
    </row>
    <row r="142" spans="1:26">
      <c r="A142" t="s">
        <v>38</v>
      </c>
      <c r="B142" s="9" t="s">
        <v>218</v>
      </c>
      <c r="C142" s="10" t="s">
        <v>221</v>
      </c>
      <c r="D142" s="4">
        <v>356</v>
      </c>
      <c r="E142" s="11">
        <v>1</v>
      </c>
      <c r="F142" s="11">
        <v>1</v>
      </c>
      <c r="G142" s="11">
        <v>36.906700000000001</v>
      </c>
      <c r="H142" s="11">
        <v>2.4990000000000001</v>
      </c>
      <c r="I142" s="11">
        <v>1.8115000000000001</v>
      </c>
      <c r="J142" s="11">
        <v>38.103299999999997</v>
      </c>
      <c r="K142" s="11">
        <v>5.1139000000000001</v>
      </c>
      <c r="L142" s="11">
        <f t="shared" si="15"/>
        <v>43.217199999999998</v>
      </c>
      <c r="M142" s="12">
        <f t="shared" si="14"/>
        <v>0.88166979813592739</v>
      </c>
      <c r="N142" s="11">
        <v>18.207899999999999</v>
      </c>
      <c r="O142" s="11">
        <v>61.4251</v>
      </c>
      <c r="P142" s="11">
        <f t="shared" si="16"/>
        <v>9.0342260129879683</v>
      </c>
      <c r="Q142" s="4">
        <v>-22301.226999999999</v>
      </c>
      <c r="R142" s="4">
        <v>489923.15700000001</v>
      </c>
      <c r="S142" s="4">
        <v>302929.652</v>
      </c>
      <c r="T142" s="4">
        <v>241570.36199999999</v>
      </c>
      <c r="U142" s="4">
        <v>1046.6189999999999</v>
      </c>
      <c r="V142" s="4">
        <v>792852.80900000001</v>
      </c>
      <c r="W142" s="4">
        <v>770551.58200000005</v>
      </c>
      <c r="X142" s="4">
        <f t="shared" si="17"/>
        <v>1545.6062584269662</v>
      </c>
      <c r="Y142" s="4">
        <f t="shared" si="18"/>
        <v>1482.9623623595505</v>
      </c>
      <c r="Z142" s="4">
        <f t="shared" si="19"/>
        <v>1376.188643258427</v>
      </c>
    </row>
    <row r="143" spans="1:26">
      <c r="A143" t="s">
        <v>41</v>
      </c>
      <c r="B143" s="9" t="s">
        <v>222</v>
      </c>
      <c r="C143" s="10" t="s">
        <v>223</v>
      </c>
      <c r="D143" s="4">
        <v>238</v>
      </c>
      <c r="E143" s="11">
        <v>1</v>
      </c>
      <c r="F143" s="11">
        <v>2</v>
      </c>
      <c r="G143" s="11">
        <v>20.82</v>
      </c>
      <c r="H143" s="11">
        <v>0</v>
      </c>
      <c r="I143" s="11">
        <v>5.08</v>
      </c>
      <c r="J143" s="11">
        <v>22.22</v>
      </c>
      <c r="K143" s="11">
        <v>6.68</v>
      </c>
      <c r="L143" s="11">
        <f t="shared" si="15"/>
        <v>28.9</v>
      </c>
      <c r="M143" s="12">
        <f t="shared" si="14"/>
        <v>0.76885813148788928</v>
      </c>
      <c r="N143" s="11">
        <v>18.22</v>
      </c>
      <c r="O143" s="11">
        <v>47.12</v>
      </c>
      <c r="P143" s="11">
        <f t="shared" si="16"/>
        <v>11.431316042267051</v>
      </c>
      <c r="Q143" s="4">
        <v>-684.63900000000001</v>
      </c>
      <c r="R143" s="4">
        <v>347332.40399999998</v>
      </c>
      <c r="S143" s="4">
        <v>68433.134000000005</v>
      </c>
      <c r="T143" s="4">
        <v>28680</v>
      </c>
      <c r="U143" s="4">
        <v>3140.5</v>
      </c>
      <c r="V143" s="4">
        <v>415765.538</v>
      </c>
      <c r="W143" s="4">
        <v>415080.89899999998</v>
      </c>
      <c r="X143" s="4">
        <f t="shared" si="17"/>
        <v>1613.2144453781514</v>
      </c>
      <c r="Y143" s="4">
        <f t="shared" si="18"/>
        <v>1610.3378109243697</v>
      </c>
      <c r="Z143" s="4">
        <f t="shared" si="19"/>
        <v>1459.3798487394956</v>
      </c>
    </row>
    <row r="144" spans="1:26">
      <c r="A144" t="s">
        <v>130</v>
      </c>
      <c r="B144" s="9" t="s">
        <v>222</v>
      </c>
      <c r="C144" s="10" t="s">
        <v>224</v>
      </c>
      <c r="D144" s="4">
        <v>5</v>
      </c>
      <c r="E144" s="11">
        <v>1</v>
      </c>
      <c r="F144" s="11">
        <v>1</v>
      </c>
      <c r="G144" s="11">
        <v>1.9521999999999999</v>
      </c>
      <c r="H144" s="11">
        <v>0</v>
      </c>
      <c r="I144" s="11">
        <v>0</v>
      </c>
      <c r="J144" s="11">
        <v>2.9522000000000004</v>
      </c>
      <c r="K144" s="11">
        <v>0</v>
      </c>
      <c r="L144" s="11">
        <f t="shared" si="15"/>
        <v>2.9522000000000004</v>
      </c>
      <c r="M144" s="12">
        <f t="shared" si="14"/>
        <v>1</v>
      </c>
      <c r="N144" s="11">
        <v>1.1499999999999999</v>
      </c>
      <c r="O144" s="11">
        <v>4.1021999999999998</v>
      </c>
      <c r="P144" s="11">
        <f t="shared" si="16"/>
        <v>2.5612129904722876</v>
      </c>
      <c r="Q144" s="4">
        <v>-312.26499999999999</v>
      </c>
      <c r="R144" s="4">
        <v>36884.307999999997</v>
      </c>
      <c r="S144" s="4">
        <v>8214.1239999999998</v>
      </c>
      <c r="T144" s="4">
        <v>2600.0039999999999</v>
      </c>
      <c r="U144" s="4">
        <v>731.721</v>
      </c>
      <c r="V144" s="4">
        <v>45098.432000000001</v>
      </c>
      <c r="W144" s="4">
        <v>44786.167000000001</v>
      </c>
      <c r="X144" s="4">
        <f t="shared" si="17"/>
        <v>8353.3414000000012</v>
      </c>
      <c r="Y144" s="4">
        <f t="shared" si="18"/>
        <v>8290.8883999999998</v>
      </c>
      <c r="Z144" s="4">
        <f t="shared" si="19"/>
        <v>7376.8615999999993</v>
      </c>
    </row>
    <row r="145" spans="1:26">
      <c r="A145" t="s">
        <v>44</v>
      </c>
      <c r="B145" s="9" t="s">
        <v>225</v>
      </c>
      <c r="C145" s="10" t="s">
        <v>226</v>
      </c>
      <c r="D145" s="4">
        <v>513</v>
      </c>
      <c r="E145" s="11">
        <v>0.85</v>
      </c>
      <c r="F145" s="11">
        <v>2</v>
      </c>
      <c r="G145" s="11">
        <v>42.27</v>
      </c>
      <c r="H145" s="11">
        <v>3</v>
      </c>
      <c r="I145" s="11">
        <v>4.72</v>
      </c>
      <c r="J145" s="11">
        <v>51.8</v>
      </c>
      <c r="K145" s="11">
        <v>1.04</v>
      </c>
      <c r="L145" s="11">
        <f t="shared" si="15"/>
        <v>52.839999999999996</v>
      </c>
      <c r="M145" s="12">
        <f t="shared" si="14"/>
        <v>0.98031794095382285</v>
      </c>
      <c r="N145" s="11">
        <v>30.36</v>
      </c>
      <c r="O145" s="11">
        <v>83.199999999999989</v>
      </c>
      <c r="P145" s="11">
        <f t="shared" si="16"/>
        <v>11.332007952286281</v>
      </c>
      <c r="Q145" s="4">
        <v>-49312.072</v>
      </c>
      <c r="R145" s="4">
        <v>712247.53300000005</v>
      </c>
      <c r="S145" s="4">
        <v>285529.51899999997</v>
      </c>
      <c r="T145" s="4">
        <v>184211</v>
      </c>
      <c r="U145" s="4">
        <v>0</v>
      </c>
      <c r="V145" s="4">
        <v>997777.05200000003</v>
      </c>
      <c r="W145" s="4">
        <v>948464.98</v>
      </c>
      <c r="X145" s="4">
        <f t="shared" si="17"/>
        <v>1585.8987368421053</v>
      </c>
      <c r="Y145" s="4">
        <f t="shared" si="18"/>
        <v>1489.7738401559454</v>
      </c>
      <c r="Z145" s="4">
        <f t="shared" si="19"/>
        <v>1388.3967504873294</v>
      </c>
    </row>
    <row r="146" spans="1:26">
      <c r="A146" t="s">
        <v>34</v>
      </c>
      <c r="B146" s="9" t="s">
        <v>227</v>
      </c>
      <c r="C146" s="10" t="s">
        <v>228</v>
      </c>
      <c r="D146" s="4">
        <v>128</v>
      </c>
      <c r="E146" s="11">
        <v>1</v>
      </c>
      <c r="F146" s="11">
        <v>1</v>
      </c>
      <c r="G146" s="11">
        <v>19.410299999999999</v>
      </c>
      <c r="H146" s="11">
        <v>2</v>
      </c>
      <c r="I146" s="11">
        <v>2</v>
      </c>
      <c r="J146" s="11">
        <v>22.410300000000003</v>
      </c>
      <c r="K146" s="11">
        <v>3</v>
      </c>
      <c r="L146" s="11">
        <f t="shared" si="15"/>
        <v>25.410300000000003</v>
      </c>
      <c r="M146" s="12">
        <f t="shared" si="14"/>
        <v>0.88193763946116344</v>
      </c>
      <c r="N146" s="11">
        <v>18.382499999999997</v>
      </c>
      <c r="O146" s="11">
        <v>43.7928</v>
      </c>
      <c r="P146" s="11">
        <f t="shared" si="16"/>
        <v>5.9784309421166446</v>
      </c>
      <c r="Q146" s="4">
        <v>-13600.806</v>
      </c>
      <c r="R146" s="4">
        <v>343725.14899999998</v>
      </c>
      <c r="S146" s="4">
        <v>162309.10399999999</v>
      </c>
      <c r="T146" s="4">
        <v>71100.712</v>
      </c>
      <c r="U146" s="4">
        <v>10320.511</v>
      </c>
      <c r="V146" s="4">
        <v>506034.25300000003</v>
      </c>
      <c r="W146" s="4">
        <v>492433.44699999999</v>
      </c>
      <c r="X146" s="4">
        <f t="shared" si="17"/>
        <v>3317.2892968750002</v>
      </c>
      <c r="Y146" s="4">
        <f t="shared" si="18"/>
        <v>3211.0329999999999</v>
      </c>
      <c r="Z146" s="4">
        <f t="shared" si="19"/>
        <v>2685.3527265624998</v>
      </c>
    </row>
    <row r="147" spans="1:26">
      <c r="A147" t="s">
        <v>31</v>
      </c>
      <c r="B147" s="9" t="s">
        <v>227</v>
      </c>
      <c r="C147" s="14" t="s">
        <v>229</v>
      </c>
      <c r="D147" s="4">
        <v>711</v>
      </c>
      <c r="E147" s="11">
        <v>1</v>
      </c>
      <c r="F147" s="11">
        <v>1</v>
      </c>
      <c r="G147" s="11">
        <v>52.489899999999999</v>
      </c>
      <c r="H147" s="11">
        <v>5</v>
      </c>
      <c r="I147" s="11">
        <v>6.6960999999999995</v>
      </c>
      <c r="J147" s="11">
        <v>54.2455</v>
      </c>
      <c r="K147" s="11">
        <v>11.9405</v>
      </c>
      <c r="L147" s="11">
        <v>66.185999999999993</v>
      </c>
      <c r="M147" s="12">
        <f t="shared" si="14"/>
        <v>0.8195917565648323</v>
      </c>
      <c r="N147" s="11">
        <v>30.300000000000004</v>
      </c>
      <c r="O147" s="11">
        <v>96.486000000000004</v>
      </c>
      <c r="P147" s="11">
        <f t="shared" si="16"/>
        <v>12.367389750199601</v>
      </c>
      <c r="Q147" s="4">
        <v>-49783</v>
      </c>
      <c r="R147" s="4">
        <v>742021</v>
      </c>
      <c r="S147" s="4">
        <v>369352</v>
      </c>
      <c r="T147" s="4">
        <v>168746</v>
      </c>
      <c r="U147" s="4">
        <v>15082.171</v>
      </c>
      <c r="V147" s="4">
        <v>1111373</v>
      </c>
      <c r="W147" s="4">
        <v>1061590</v>
      </c>
      <c r="X147" s="4">
        <f t="shared" si="17"/>
        <v>1304.5637538677918</v>
      </c>
      <c r="Y147" s="4">
        <f t="shared" si="18"/>
        <v>1234.5454697609002</v>
      </c>
      <c r="Z147" s="4">
        <f t="shared" si="19"/>
        <v>1043.6300984528832</v>
      </c>
    </row>
    <row r="148" spans="1:26">
      <c r="A148" t="s">
        <v>31</v>
      </c>
      <c r="B148" s="9" t="s">
        <v>227</v>
      </c>
      <c r="C148" s="10" t="s">
        <v>230</v>
      </c>
      <c r="D148" s="4">
        <v>607</v>
      </c>
      <c r="E148" s="11">
        <v>1</v>
      </c>
      <c r="F148" s="11">
        <v>1</v>
      </c>
      <c r="G148" s="11">
        <v>47.32</v>
      </c>
      <c r="H148" s="11">
        <v>4</v>
      </c>
      <c r="I148" s="11">
        <v>7.6</v>
      </c>
      <c r="J148" s="11">
        <v>52.68</v>
      </c>
      <c r="K148" s="11">
        <v>8.24</v>
      </c>
      <c r="L148" s="11">
        <f t="shared" si="15"/>
        <v>60.92</v>
      </c>
      <c r="M148" s="12">
        <f t="shared" si="14"/>
        <v>0.86474064346684176</v>
      </c>
      <c r="N148" s="11">
        <v>34.1</v>
      </c>
      <c r="O148" s="11">
        <v>95.02000000000001</v>
      </c>
      <c r="P148" s="11">
        <f t="shared" si="16"/>
        <v>11.827747466874513</v>
      </c>
      <c r="Q148" s="4">
        <v>-43238.309000000001</v>
      </c>
      <c r="R148" s="4">
        <v>706950.11300000001</v>
      </c>
      <c r="S148" s="4">
        <v>285491.45</v>
      </c>
      <c r="T148" s="4">
        <v>122440.356</v>
      </c>
      <c r="U148" s="4">
        <v>1975.461</v>
      </c>
      <c r="V148" s="4">
        <v>992441.56299999997</v>
      </c>
      <c r="W148" s="4">
        <v>949203.25399999996</v>
      </c>
      <c r="X148" s="4">
        <f t="shared" si="17"/>
        <v>1430.0259406919274</v>
      </c>
      <c r="Y148" s="4">
        <f t="shared" si="18"/>
        <v>1358.7931416803954</v>
      </c>
      <c r="Z148" s="4">
        <f t="shared" si="19"/>
        <v>1164.6624596375618</v>
      </c>
    </row>
    <row r="149" spans="1:26">
      <c r="A149" t="s">
        <v>120</v>
      </c>
      <c r="B149" s="9" t="s">
        <v>231</v>
      </c>
      <c r="C149" s="10" t="s">
        <v>232</v>
      </c>
      <c r="D149" s="4">
        <v>53</v>
      </c>
      <c r="E149" s="11">
        <v>1</v>
      </c>
      <c r="F149" s="11">
        <v>1</v>
      </c>
      <c r="G149" s="11">
        <v>5.8413000000000004</v>
      </c>
      <c r="H149" s="11">
        <v>0</v>
      </c>
      <c r="I149" s="11">
        <v>0</v>
      </c>
      <c r="J149" s="11">
        <v>5.8003999999999998</v>
      </c>
      <c r="K149" s="11">
        <v>2.0409000000000002</v>
      </c>
      <c r="L149" s="11">
        <f t="shared" si="15"/>
        <v>7.8413000000000004</v>
      </c>
      <c r="M149" s="12">
        <f t="shared" si="14"/>
        <v>0.73972428041268656</v>
      </c>
      <c r="N149" s="11">
        <v>5.3155000000000019</v>
      </c>
      <c r="O149" s="11">
        <v>13.156800000000002</v>
      </c>
      <c r="P149" s="11">
        <f t="shared" si="16"/>
        <v>9.0733227192576997</v>
      </c>
      <c r="Q149" s="4">
        <v>-8818.2009999999991</v>
      </c>
      <c r="R149" s="4">
        <v>127848.726</v>
      </c>
      <c r="S149" s="4">
        <v>59602.394999999997</v>
      </c>
      <c r="T149" s="4">
        <v>16955.946</v>
      </c>
      <c r="U149" s="4">
        <v>16701.864000000001</v>
      </c>
      <c r="V149" s="4">
        <v>187451.12100000001</v>
      </c>
      <c r="W149" s="4">
        <v>178632.92</v>
      </c>
      <c r="X149" s="4">
        <f t="shared" si="17"/>
        <v>2901.7605849056608</v>
      </c>
      <c r="Y149" s="4">
        <f t="shared" si="18"/>
        <v>2735.3794339622646</v>
      </c>
      <c r="Z149" s="4">
        <f t="shared" si="19"/>
        <v>2412.240113207547</v>
      </c>
    </row>
    <row r="150" spans="1:26">
      <c r="A150" t="s">
        <v>142</v>
      </c>
      <c r="B150" s="9" t="s">
        <v>233</v>
      </c>
      <c r="C150" s="10" t="s">
        <v>234</v>
      </c>
      <c r="D150" s="4">
        <v>40</v>
      </c>
      <c r="E150" s="11">
        <v>1</v>
      </c>
      <c r="F150" s="11">
        <v>0</v>
      </c>
      <c r="G150" s="11">
        <v>6.47</v>
      </c>
      <c r="H150" s="11">
        <v>0</v>
      </c>
      <c r="I150" s="11">
        <v>0</v>
      </c>
      <c r="J150" s="11">
        <v>7.47</v>
      </c>
      <c r="K150" s="11">
        <v>0</v>
      </c>
      <c r="L150" s="11">
        <f t="shared" si="15"/>
        <v>7.47</v>
      </c>
      <c r="M150" s="12">
        <f t="shared" si="14"/>
        <v>1</v>
      </c>
      <c r="N150" s="11">
        <v>4.0999999999999996</v>
      </c>
      <c r="O150" s="11">
        <v>11.57</v>
      </c>
      <c r="P150" s="11">
        <f t="shared" si="16"/>
        <v>6.1823802163833079</v>
      </c>
      <c r="Q150" s="4">
        <v>-8461.6290000000008</v>
      </c>
      <c r="R150" s="4">
        <v>97263.486000000004</v>
      </c>
      <c r="S150" s="4">
        <v>78411.524999999994</v>
      </c>
      <c r="T150" s="4">
        <v>33757.788</v>
      </c>
      <c r="U150" s="4">
        <v>23169.624</v>
      </c>
      <c r="V150" s="4">
        <v>175675.011</v>
      </c>
      <c r="W150" s="4">
        <v>167213.38200000001</v>
      </c>
      <c r="X150" s="4">
        <f t="shared" si="17"/>
        <v>2968.6899750000002</v>
      </c>
      <c r="Y150" s="4">
        <f t="shared" si="18"/>
        <v>2757.1492500000004</v>
      </c>
      <c r="Z150" s="4">
        <f t="shared" si="19"/>
        <v>2431.5871500000003</v>
      </c>
    </row>
    <row r="151" spans="1:26">
      <c r="A151" t="s">
        <v>41</v>
      </c>
      <c r="B151" s="9" t="s">
        <v>235</v>
      </c>
      <c r="C151" s="10" t="s">
        <v>236</v>
      </c>
      <c r="D151" s="4">
        <v>238</v>
      </c>
      <c r="E151" s="11">
        <v>1</v>
      </c>
      <c r="F151" s="11">
        <v>1</v>
      </c>
      <c r="G151" s="11">
        <v>25.05</v>
      </c>
      <c r="H151" s="11">
        <v>1.49</v>
      </c>
      <c r="I151" s="11">
        <v>1.8</v>
      </c>
      <c r="J151" s="11">
        <v>29.49</v>
      </c>
      <c r="K151" s="11">
        <v>0.85</v>
      </c>
      <c r="L151" s="11">
        <f t="shared" si="15"/>
        <v>30.34</v>
      </c>
      <c r="M151" s="12">
        <f t="shared" si="14"/>
        <v>0.97198417930125247</v>
      </c>
      <c r="N151" s="11">
        <v>16.66</v>
      </c>
      <c r="O151" s="11">
        <v>47</v>
      </c>
      <c r="P151" s="11">
        <f t="shared" si="16"/>
        <v>8.9675960813865867</v>
      </c>
      <c r="Q151" s="4">
        <v>-27545.817999999999</v>
      </c>
      <c r="R151" s="4">
        <v>373137.33899999998</v>
      </c>
      <c r="S151" s="4">
        <v>187589.52600000001</v>
      </c>
      <c r="T151" s="4">
        <v>72670.644</v>
      </c>
      <c r="U151" s="4">
        <v>49589.741000000002</v>
      </c>
      <c r="V151" s="4">
        <v>560726.86499999999</v>
      </c>
      <c r="W151" s="4">
        <v>533181.04700000002</v>
      </c>
      <c r="X151" s="4">
        <f t="shared" si="17"/>
        <v>1842.2961344537814</v>
      </c>
      <c r="Y151" s="4">
        <f t="shared" si="18"/>
        <v>1726.5574033613445</v>
      </c>
      <c r="Z151" s="4">
        <f t="shared" si="19"/>
        <v>1567.8039453781512</v>
      </c>
    </row>
    <row r="152" spans="1:26">
      <c r="A152" t="s">
        <v>34</v>
      </c>
      <c r="B152" s="9" t="s">
        <v>237</v>
      </c>
      <c r="C152" s="10" t="s">
        <v>238</v>
      </c>
      <c r="D152" s="4">
        <v>119</v>
      </c>
      <c r="E152" s="11">
        <v>1</v>
      </c>
      <c r="F152" s="11">
        <v>1</v>
      </c>
      <c r="G152" s="11">
        <v>14.13</v>
      </c>
      <c r="H152" s="11">
        <v>1</v>
      </c>
      <c r="I152" s="11">
        <v>0</v>
      </c>
      <c r="J152" s="11">
        <v>15.67</v>
      </c>
      <c r="K152" s="11">
        <v>1.46</v>
      </c>
      <c r="L152" s="11">
        <f t="shared" si="15"/>
        <v>17.13</v>
      </c>
      <c r="M152" s="12">
        <f t="shared" si="14"/>
        <v>0.91476941039112669</v>
      </c>
      <c r="N152" s="11">
        <v>11.73</v>
      </c>
      <c r="O152" s="11">
        <v>28.86</v>
      </c>
      <c r="P152" s="11">
        <f t="shared" si="16"/>
        <v>7.8651685393258424</v>
      </c>
      <c r="Q152" s="4">
        <v>-14919.28</v>
      </c>
      <c r="R152" s="4">
        <v>196478.36199999999</v>
      </c>
      <c r="S152" s="4">
        <v>90146.014999999999</v>
      </c>
      <c r="T152" s="4">
        <v>37679.879999999997</v>
      </c>
      <c r="U152" s="4">
        <v>0</v>
      </c>
      <c r="V152" s="4">
        <v>286624.37699999998</v>
      </c>
      <c r="W152" s="4">
        <v>271705.09700000001</v>
      </c>
      <c r="X152" s="4">
        <f t="shared" si="17"/>
        <v>2091.9705630252097</v>
      </c>
      <c r="Y152" s="4">
        <f t="shared" si="18"/>
        <v>1966.5984621848741</v>
      </c>
      <c r="Z152" s="4">
        <f t="shared" si="19"/>
        <v>1651.0786722689074</v>
      </c>
    </row>
    <row r="153" spans="1:26">
      <c r="A153" t="s">
        <v>120</v>
      </c>
      <c r="B153" s="9" t="s">
        <v>237</v>
      </c>
      <c r="C153" s="10" t="s">
        <v>239</v>
      </c>
      <c r="D153" s="4">
        <v>75</v>
      </c>
      <c r="E153" s="11">
        <v>1.0713999999999999</v>
      </c>
      <c r="F153" s="11">
        <v>1.0713999999999999</v>
      </c>
      <c r="G153" s="11">
        <v>5.6157000000000004</v>
      </c>
      <c r="H153" s="11">
        <v>1</v>
      </c>
      <c r="I153" s="11">
        <v>1</v>
      </c>
      <c r="J153" s="11">
        <v>9.4085000000000001</v>
      </c>
      <c r="K153" s="11">
        <v>0.35</v>
      </c>
      <c r="L153" s="11">
        <f t="shared" si="15"/>
        <v>9.7584999999999997</v>
      </c>
      <c r="M153" s="12">
        <f t="shared" si="14"/>
        <v>0.96413383204385927</v>
      </c>
      <c r="N153" s="11">
        <v>5.2799999999999985</v>
      </c>
      <c r="O153" s="11">
        <v>15.038499999999999</v>
      </c>
      <c r="P153" s="11">
        <f t="shared" si="16"/>
        <v>11.336668833230043</v>
      </c>
      <c r="Q153" s="4">
        <v>-42908.832000000002</v>
      </c>
      <c r="R153" s="4">
        <v>109741.228</v>
      </c>
      <c r="S153" s="4">
        <v>77449.875</v>
      </c>
      <c r="T153" s="4">
        <v>30029.919000000002</v>
      </c>
      <c r="U153" s="4">
        <v>0</v>
      </c>
      <c r="V153" s="4">
        <v>187191.103</v>
      </c>
      <c r="W153" s="4">
        <v>144282.27100000001</v>
      </c>
      <c r="X153" s="4">
        <f t="shared" si="17"/>
        <v>2095.4824533333335</v>
      </c>
      <c r="Y153" s="4">
        <f t="shared" si="18"/>
        <v>1523.3646933333334</v>
      </c>
      <c r="Z153" s="4">
        <f t="shared" si="19"/>
        <v>1463.2163733333334</v>
      </c>
    </row>
    <row r="154" spans="1:26">
      <c r="A154" t="s">
        <v>120</v>
      </c>
      <c r="B154" s="9" t="s">
        <v>240</v>
      </c>
      <c r="C154" s="10" t="s">
        <v>241</v>
      </c>
      <c r="D154" s="4">
        <v>97</v>
      </c>
      <c r="E154" s="11">
        <v>1</v>
      </c>
      <c r="F154" s="11">
        <v>1</v>
      </c>
      <c r="G154" s="11">
        <v>10.7852</v>
      </c>
      <c r="H154" s="11">
        <v>1</v>
      </c>
      <c r="I154" s="11">
        <v>1.9231</v>
      </c>
      <c r="J154" s="11">
        <v>15.708299999999999</v>
      </c>
      <c r="K154" s="11">
        <v>0</v>
      </c>
      <c r="L154" s="11">
        <f t="shared" si="15"/>
        <v>15.708299999999999</v>
      </c>
      <c r="M154" s="12">
        <f t="shared" si="14"/>
        <v>1</v>
      </c>
      <c r="N154" s="11">
        <v>7.82</v>
      </c>
      <c r="O154" s="11">
        <v>23.528300000000002</v>
      </c>
      <c r="P154" s="11">
        <f t="shared" si="16"/>
        <v>8.230662186471168</v>
      </c>
      <c r="Q154" s="4">
        <v>-58910.974000000002</v>
      </c>
      <c r="R154" s="4">
        <v>187475.62299999999</v>
      </c>
      <c r="S154" s="4">
        <v>83388.225000000006</v>
      </c>
      <c r="T154" s="4">
        <v>21820.712</v>
      </c>
      <c r="U154" s="4">
        <v>17773.011999999999</v>
      </c>
      <c r="V154" s="4">
        <v>270863.848</v>
      </c>
      <c r="W154" s="4">
        <v>211952.87400000001</v>
      </c>
      <c r="X154" s="4">
        <f t="shared" si="17"/>
        <v>2384.228082474227</v>
      </c>
      <c r="Y154" s="4">
        <f t="shared" si="18"/>
        <v>1776.8984536082476</v>
      </c>
      <c r="Z154" s="4">
        <f t="shared" si="19"/>
        <v>1932.738381443299</v>
      </c>
    </row>
    <row r="155" spans="1:26">
      <c r="A155" t="s">
        <v>38</v>
      </c>
      <c r="B155" s="9" t="s">
        <v>242</v>
      </c>
      <c r="C155" s="10" t="s">
        <v>243</v>
      </c>
      <c r="D155" s="4">
        <v>370</v>
      </c>
      <c r="E155" s="11">
        <v>1</v>
      </c>
      <c r="F155" s="11">
        <v>1</v>
      </c>
      <c r="G155" s="11">
        <v>27.8</v>
      </c>
      <c r="H155" s="11">
        <v>4</v>
      </c>
      <c r="I155" s="11">
        <v>4.53</v>
      </c>
      <c r="J155" s="11">
        <v>36.619999999999997</v>
      </c>
      <c r="K155" s="11">
        <v>1.71</v>
      </c>
      <c r="L155" s="11">
        <f t="shared" si="15"/>
        <v>38.33</v>
      </c>
      <c r="M155" s="12">
        <f t="shared" si="14"/>
        <v>0.95538742499347762</v>
      </c>
      <c r="N155" s="11">
        <v>22.28</v>
      </c>
      <c r="O155" s="11">
        <v>60.61</v>
      </c>
      <c r="P155" s="11">
        <f t="shared" si="16"/>
        <v>11.635220125786164</v>
      </c>
      <c r="Q155" s="4">
        <v>-92845.074999999997</v>
      </c>
      <c r="R155" s="4">
        <v>510927.70699999999</v>
      </c>
      <c r="S155" s="4">
        <v>153210.948</v>
      </c>
      <c r="T155" s="4">
        <v>66164</v>
      </c>
      <c r="U155" s="4">
        <v>0</v>
      </c>
      <c r="V155" s="4">
        <v>664138.65500000003</v>
      </c>
      <c r="W155" s="4">
        <v>571293.57999999996</v>
      </c>
      <c r="X155" s="4">
        <f t="shared" si="17"/>
        <v>1616.1477162162164</v>
      </c>
      <c r="Y155" s="4">
        <f t="shared" si="18"/>
        <v>1365.2150810810811</v>
      </c>
      <c r="Z155" s="4">
        <f t="shared" si="19"/>
        <v>1380.8856945945945</v>
      </c>
    </row>
    <row r="156" spans="1:26">
      <c r="A156" t="s">
        <v>41</v>
      </c>
      <c r="B156" s="9" t="s">
        <v>244</v>
      </c>
      <c r="C156" s="10" t="s">
        <v>245</v>
      </c>
      <c r="D156" s="4">
        <v>221</v>
      </c>
      <c r="E156" s="11">
        <v>1</v>
      </c>
      <c r="F156" s="11">
        <v>1</v>
      </c>
      <c r="G156" s="11">
        <v>24.07</v>
      </c>
      <c r="H156" s="11">
        <v>1.5</v>
      </c>
      <c r="I156" s="11">
        <v>2.5</v>
      </c>
      <c r="J156" s="11">
        <v>28.57</v>
      </c>
      <c r="K156" s="11">
        <v>1.5</v>
      </c>
      <c r="L156" s="11">
        <f t="shared" si="15"/>
        <v>30.07</v>
      </c>
      <c r="M156" s="12">
        <f t="shared" si="14"/>
        <v>0.95011639507815093</v>
      </c>
      <c r="N156" s="11">
        <v>17.91</v>
      </c>
      <c r="O156" s="11">
        <v>47.980000000000004</v>
      </c>
      <c r="P156" s="11">
        <f t="shared" si="16"/>
        <v>8.6429409464215876</v>
      </c>
      <c r="Q156" s="4">
        <v>-19046.329000000002</v>
      </c>
      <c r="R156" s="4">
        <v>354218.451</v>
      </c>
      <c r="S156" s="4">
        <v>148126.337</v>
      </c>
      <c r="T156" s="4">
        <v>65784.995999999999</v>
      </c>
      <c r="U156" s="4">
        <v>3290.8339999999998</v>
      </c>
      <c r="V156" s="4">
        <v>502344.788</v>
      </c>
      <c r="W156" s="4">
        <v>483298.45899999997</v>
      </c>
      <c r="X156" s="4">
        <f t="shared" si="17"/>
        <v>1960.4930226244344</v>
      </c>
      <c r="Y156" s="4">
        <f t="shared" si="18"/>
        <v>1874.3105384615383</v>
      </c>
      <c r="Z156" s="4">
        <f t="shared" si="19"/>
        <v>1602.7984208144796</v>
      </c>
    </row>
    <row r="157" spans="1:26">
      <c r="A157" t="s">
        <v>142</v>
      </c>
      <c r="B157" s="9" t="s">
        <v>246</v>
      </c>
      <c r="C157" s="10" t="s">
        <v>247</v>
      </c>
      <c r="D157" s="4">
        <v>36</v>
      </c>
      <c r="E157" s="11">
        <v>0.8</v>
      </c>
      <c r="F157" s="11">
        <v>1</v>
      </c>
      <c r="G157" s="11">
        <v>7.81</v>
      </c>
      <c r="H157" s="11">
        <v>0</v>
      </c>
      <c r="I157" s="11">
        <v>1.34</v>
      </c>
      <c r="J157" s="11">
        <v>6.99</v>
      </c>
      <c r="K157" s="11">
        <v>3.96</v>
      </c>
      <c r="L157" s="11">
        <f t="shared" si="15"/>
        <v>10.95</v>
      </c>
      <c r="M157" s="12">
        <f t="shared" si="14"/>
        <v>0.63835616438356169</v>
      </c>
      <c r="N157" s="11">
        <v>5.83</v>
      </c>
      <c r="O157" s="11">
        <v>16.78</v>
      </c>
      <c r="P157" s="11">
        <f t="shared" si="16"/>
        <v>4.6094750320102431</v>
      </c>
      <c r="Q157" s="4">
        <v>-5649.6350000000002</v>
      </c>
      <c r="R157" s="4">
        <v>116157.05</v>
      </c>
      <c r="S157" s="4">
        <v>81995.892000000007</v>
      </c>
      <c r="T157" s="4">
        <v>19113.984</v>
      </c>
      <c r="U157" s="4">
        <v>15319.742</v>
      </c>
      <c r="V157" s="4">
        <v>198152.94200000001</v>
      </c>
      <c r="W157" s="4">
        <v>192503.307</v>
      </c>
      <c r="X157" s="4">
        <f t="shared" si="17"/>
        <v>4547.7560000000003</v>
      </c>
      <c r="Y157" s="4">
        <f t="shared" si="18"/>
        <v>4390.8216944444448</v>
      </c>
      <c r="Z157" s="4">
        <f t="shared" si="19"/>
        <v>3226.5847222222224</v>
      </c>
    </row>
    <row r="158" spans="1:26">
      <c r="A158" t="s">
        <v>142</v>
      </c>
      <c r="B158" s="9" t="s">
        <v>248</v>
      </c>
      <c r="C158" s="10" t="s">
        <v>249</v>
      </c>
      <c r="D158" s="4">
        <v>46</v>
      </c>
      <c r="E158" s="11">
        <v>1</v>
      </c>
      <c r="F158" s="11">
        <v>0</v>
      </c>
      <c r="G158" s="11">
        <v>5.23</v>
      </c>
      <c r="H158" s="11">
        <v>0</v>
      </c>
      <c r="I158" s="11">
        <v>0</v>
      </c>
      <c r="J158" s="11">
        <v>5.56</v>
      </c>
      <c r="K158" s="11">
        <v>0.67</v>
      </c>
      <c r="L158" s="11">
        <f t="shared" si="15"/>
        <v>6.2299999999999995</v>
      </c>
      <c r="M158" s="12">
        <f t="shared" si="14"/>
        <v>0.8924558587479936</v>
      </c>
      <c r="N158" s="11">
        <v>2.74</v>
      </c>
      <c r="O158" s="11">
        <v>8.9699999999999989</v>
      </c>
      <c r="P158" s="11">
        <f t="shared" si="16"/>
        <v>8.7954110898661568</v>
      </c>
      <c r="Q158" s="4">
        <v>-2432.4749999999999</v>
      </c>
      <c r="R158" s="4">
        <v>87979.928</v>
      </c>
      <c r="S158" s="4">
        <v>109631.577</v>
      </c>
      <c r="T158" s="4">
        <v>9115.6440000000002</v>
      </c>
      <c r="U158" s="4">
        <v>34892.89</v>
      </c>
      <c r="V158" s="4">
        <v>197611.505</v>
      </c>
      <c r="W158" s="4">
        <v>195179.03</v>
      </c>
      <c r="X158" s="4">
        <f t="shared" si="17"/>
        <v>3339.1950217391309</v>
      </c>
      <c r="Y158" s="4">
        <f t="shared" si="18"/>
        <v>3286.3151304347821</v>
      </c>
      <c r="Z158" s="4">
        <f t="shared" si="19"/>
        <v>1912.6071304347827</v>
      </c>
    </row>
    <row r="159" spans="1:26">
      <c r="A159" t="s">
        <v>120</v>
      </c>
      <c r="B159" s="9" t="s">
        <v>250</v>
      </c>
      <c r="C159" s="10" t="s">
        <v>251</v>
      </c>
      <c r="D159" s="4">
        <v>51</v>
      </c>
      <c r="E159" s="11">
        <v>0.9</v>
      </c>
      <c r="F159" s="11">
        <v>1</v>
      </c>
      <c r="G159" s="11">
        <v>6.8</v>
      </c>
      <c r="H159" s="11">
        <v>0</v>
      </c>
      <c r="I159" s="11">
        <v>0</v>
      </c>
      <c r="J159" s="11">
        <v>8.6999999999999993</v>
      </c>
      <c r="K159" s="11">
        <v>0</v>
      </c>
      <c r="L159" s="11">
        <f t="shared" si="15"/>
        <v>8.6999999999999993</v>
      </c>
      <c r="M159" s="12">
        <f t="shared" si="14"/>
        <v>1</v>
      </c>
      <c r="N159" s="11">
        <v>1.5</v>
      </c>
      <c r="O159" s="11">
        <v>10.199999999999999</v>
      </c>
      <c r="P159" s="11">
        <f t="shared" si="16"/>
        <v>7.5</v>
      </c>
      <c r="Q159" s="4">
        <v>-4482.9260000000004</v>
      </c>
      <c r="R159" s="4">
        <v>96252.698000000004</v>
      </c>
      <c r="S159" s="4">
        <v>65651.933999999994</v>
      </c>
      <c r="T159" s="4">
        <v>12986.34</v>
      </c>
      <c r="U159" s="4">
        <v>15363.322</v>
      </c>
      <c r="V159" s="4">
        <v>161904.63200000001</v>
      </c>
      <c r="W159" s="4">
        <v>157421.70600000001</v>
      </c>
      <c r="X159" s="4">
        <f t="shared" si="17"/>
        <v>2618.7249019607843</v>
      </c>
      <c r="Y159" s="4">
        <f t="shared" si="18"/>
        <v>2530.8243921568628</v>
      </c>
      <c r="Z159" s="4">
        <f t="shared" si="19"/>
        <v>1887.3078039215686</v>
      </c>
    </row>
    <row r="160" spans="1:26">
      <c r="A160" t="s">
        <v>120</v>
      </c>
      <c r="B160" s="9" t="s">
        <v>250</v>
      </c>
      <c r="C160" s="10" t="s">
        <v>252</v>
      </c>
      <c r="D160" s="4">
        <v>84</v>
      </c>
      <c r="E160" s="11">
        <v>0.9</v>
      </c>
      <c r="F160" s="11">
        <v>1</v>
      </c>
      <c r="G160" s="11">
        <v>10.2203</v>
      </c>
      <c r="H160" s="11">
        <v>0</v>
      </c>
      <c r="I160" s="11">
        <v>1.0476000000000001</v>
      </c>
      <c r="J160" s="11">
        <v>13.167899999999999</v>
      </c>
      <c r="K160" s="11">
        <v>0</v>
      </c>
      <c r="L160" s="11">
        <f t="shared" si="15"/>
        <v>13.167899999999999</v>
      </c>
      <c r="M160" s="12">
        <f t="shared" si="14"/>
        <v>1</v>
      </c>
      <c r="N160" s="11">
        <v>5.0599999999999996</v>
      </c>
      <c r="O160" s="11">
        <v>18.227899999999998</v>
      </c>
      <c r="P160" s="11">
        <f t="shared" si="16"/>
        <v>8.2189368218154062</v>
      </c>
      <c r="Q160" s="4">
        <v>-9457.0959999999995</v>
      </c>
      <c r="R160" s="4">
        <v>150594.99799999999</v>
      </c>
      <c r="S160" s="4">
        <v>104063.46400000001</v>
      </c>
      <c r="T160" s="4">
        <v>26402.830999999998</v>
      </c>
      <c r="U160" s="4">
        <v>20975.277999999998</v>
      </c>
      <c r="V160" s="4">
        <v>254658.462</v>
      </c>
      <c r="W160" s="4">
        <v>245201.36600000001</v>
      </c>
      <c r="X160" s="4">
        <f t="shared" si="17"/>
        <v>2467.6232500000001</v>
      </c>
      <c r="Y160" s="4">
        <f t="shared" si="18"/>
        <v>2355.0387738095242</v>
      </c>
      <c r="Z160" s="4">
        <f t="shared" si="19"/>
        <v>1792.7975952380953</v>
      </c>
    </row>
    <row r="161" spans="1:26">
      <c r="A161" t="s">
        <v>34</v>
      </c>
      <c r="B161" s="9" t="s">
        <v>253</v>
      </c>
      <c r="C161" s="10" t="s">
        <v>254</v>
      </c>
      <c r="D161" s="4">
        <v>106</v>
      </c>
      <c r="E161" s="11">
        <v>1</v>
      </c>
      <c r="F161" s="11">
        <v>0</v>
      </c>
      <c r="G161" s="11">
        <v>12.626099999999999</v>
      </c>
      <c r="H161" s="11">
        <v>0.6</v>
      </c>
      <c r="I161" s="11">
        <v>1.0476000000000001</v>
      </c>
      <c r="J161" s="11">
        <v>9.6489999999999991</v>
      </c>
      <c r="K161" s="11">
        <v>5.6247000000000007</v>
      </c>
      <c r="L161" s="11">
        <f t="shared" si="15"/>
        <v>15.2737</v>
      </c>
      <c r="M161" s="12">
        <f t="shared" si="14"/>
        <v>0.63173952611351536</v>
      </c>
      <c r="N161" s="11">
        <v>9.7999999999999989</v>
      </c>
      <c r="O161" s="11">
        <v>25.073699999999999</v>
      </c>
      <c r="P161" s="11">
        <f t="shared" si="16"/>
        <v>8.0144562645073005</v>
      </c>
      <c r="Q161" s="4">
        <v>-27191.025000000001</v>
      </c>
      <c r="R161" s="4">
        <v>194330.47399999999</v>
      </c>
      <c r="S161" s="4">
        <v>104500.196</v>
      </c>
      <c r="T161" s="4">
        <v>34522.247000000003</v>
      </c>
      <c r="U161" s="4">
        <v>37526.182999999997</v>
      </c>
      <c r="V161" s="4">
        <v>298830.67</v>
      </c>
      <c r="W161" s="4">
        <v>271639.64500000002</v>
      </c>
      <c r="X161" s="4">
        <f t="shared" si="17"/>
        <v>2139.4550943396225</v>
      </c>
      <c r="Y161" s="4">
        <f t="shared" si="18"/>
        <v>1882.9359905660381</v>
      </c>
      <c r="Z161" s="4">
        <f t="shared" si="19"/>
        <v>1833.306358490566</v>
      </c>
    </row>
    <row r="162" spans="1:26" s="15" customFormat="1">
      <c r="B162" s="15" t="s">
        <v>255</v>
      </c>
      <c r="D162" s="16">
        <f t="shared" ref="D162:L162" si="20">SUM(D9:D161)</f>
        <v>44630</v>
      </c>
      <c r="E162" s="17">
        <f t="shared" si="20"/>
        <v>148.03640000000001</v>
      </c>
      <c r="F162" s="17">
        <f t="shared" si="20"/>
        <v>133.17140000000001</v>
      </c>
      <c r="G162" s="17">
        <f t="shared" si="20"/>
        <v>3788.7507000000019</v>
      </c>
      <c r="H162" s="17">
        <f t="shared" si="20"/>
        <v>294.53859999999997</v>
      </c>
      <c r="I162" s="17">
        <f t="shared" si="20"/>
        <v>389.55029999999994</v>
      </c>
      <c r="J162" s="17">
        <f t="shared" si="20"/>
        <v>4196.1036000000004</v>
      </c>
      <c r="K162" s="17">
        <f t="shared" si="20"/>
        <v>556.85379999999998</v>
      </c>
      <c r="L162" s="17">
        <f t="shared" si="20"/>
        <v>4752.9573999999993</v>
      </c>
      <c r="M162" s="16"/>
      <c r="N162" s="16">
        <f t="shared" ref="N162:W162" si="21">SUM(N9:N161)</f>
        <v>2404.8305000000005</v>
      </c>
      <c r="O162" s="16">
        <f t="shared" si="21"/>
        <v>7157.787900000003</v>
      </c>
      <c r="P162" s="16">
        <f t="shared" si="21"/>
        <v>1495.6189575685355</v>
      </c>
      <c r="Q162" s="16">
        <f t="shared" si="21"/>
        <v>-4272991.1225999994</v>
      </c>
      <c r="R162" s="16">
        <f t="shared" si="21"/>
        <v>57608182.194600008</v>
      </c>
      <c r="S162" s="16">
        <f t="shared" si="21"/>
        <v>26149832.417600002</v>
      </c>
      <c r="T162" s="16">
        <f t="shared" si="21"/>
        <v>15255552.989799999</v>
      </c>
      <c r="U162" s="16">
        <f t="shared" si="21"/>
        <v>925723.77100000007</v>
      </c>
      <c r="V162" s="16">
        <f t="shared" si="21"/>
        <v>83734853.477200016</v>
      </c>
      <c r="W162" s="16">
        <f t="shared" si="21"/>
        <v>79461862.354599997</v>
      </c>
      <c r="X162" s="16">
        <f t="shared" si="17"/>
        <v>1513.6360456285013</v>
      </c>
      <c r="Y162" s="16">
        <f t="shared" si="18"/>
        <v>1417.8934706206587</v>
      </c>
      <c r="Z162" s="16">
        <f t="shared" si="19"/>
        <v>1290.7950301277169</v>
      </c>
    </row>
  </sheetData>
  <sheetProtection algorithmName="SHA-512" hashValue="R3alLKtEuBqIcY6yi0uZbJC64vEpiXlSNSBpQJt5XhZMo5akMVZMC0alMAitol323bPKZ2k4EUTsDcfvzcDPPQ==" saltValue="IgmNifCPTsPpo7cMu4Shkg==" spinCount="100000" sheet="1" objects="1" scenarios="1" formatCells="0" formatColumns="0" formatRows="0" sort="0" autoFilter="0" pivotTables="0"/>
  <autoFilter ref="A8:B8" xr:uid="{E616DC4F-7BA2-4D97-8342-148BDB140DA1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E37B-055B-4C6B-A297-5582EB88F38A}">
  <dimension ref="A2:Z174"/>
  <sheetViews>
    <sheetView topLeftCell="A49" workbookViewId="0">
      <selection activeCell="A63" sqref="A63:Z63"/>
    </sheetView>
  </sheetViews>
  <sheetFormatPr defaultRowHeight="15"/>
  <cols>
    <col min="1" max="1" width="10.85546875" customWidth="1"/>
    <col min="2" max="2" width="35" customWidth="1"/>
    <col min="3" max="3" width="38" customWidth="1"/>
    <col min="14" max="14" width="9.85546875" customWidth="1"/>
    <col min="17" max="17" width="12.42578125" customWidth="1"/>
    <col min="18" max="18" width="11.42578125" customWidth="1"/>
    <col min="19" max="20" width="11" customWidth="1"/>
    <col min="22" max="22" width="10.7109375" customWidth="1"/>
    <col min="23" max="23" width="11.42578125" customWidth="1"/>
    <col min="24" max="24" width="16.28515625" customWidth="1"/>
    <col min="25" max="25" width="18.140625" customWidth="1"/>
    <col min="26" max="26" width="15.42578125" customWidth="1"/>
  </cols>
  <sheetData>
    <row r="2" spans="1:26">
      <c r="A2" s="1" t="s">
        <v>0</v>
      </c>
      <c r="B2" s="2"/>
      <c r="C2" s="1"/>
      <c r="D2" s="1"/>
      <c r="E2" s="1"/>
      <c r="F2" s="1" t="s">
        <v>1</v>
      </c>
      <c r="G2" s="1"/>
      <c r="H2" s="1" t="s">
        <v>2</v>
      </c>
      <c r="I2" s="1"/>
      <c r="J2" s="1"/>
      <c r="K2" s="1" t="s">
        <v>3</v>
      </c>
      <c r="L2" s="1"/>
      <c r="M2" s="1"/>
      <c r="O2" s="1"/>
      <c r="P2" s="1" t="s">
        <v>4</v>
      </c>
      <c r="Q2" s="1"/>
      <c r="T2" s="3"/>
      <c r="U2" s="3"/>
    </row>
    <row r="3" spans="1:26">
      <c r="U3" s="4"/>
    </row>
    <row r="8" spans="1:26" s="8" customFormat="1" ht="69.95" customHeight="1">
      <c r="A8" s="5" t="s">
        <v>5</v>
      </c>
      <c r="B8" s="5" t="s">
        <v>6</v>
      </c>
      <c r="C8" s="5" t="s">
        <v>7</v>
      </c>
      <c r="D8" s="18" t="s">
        <v>8</v>
      </c>
      <c r="E8" s="5" t="s">
        <v>9</v>
      </c>
      <c r="F8" s="19" t="s">
        <v>10</v>
      </c>
      <c r="G8" s="5" t="s">
        <v>11</v>
      </c>
      <c r="H8" s="19" t="s">
        <v>12</v>
      </c>
      <c r="I8" s="5" t="s">
        <v>13</v>
      </c>
      <c r="J8" s="19" t="s">
        <v>14</v>
      </c>
      <c r="K8" s="5" t="s">
        <v>15</v>
      </c>
      <c r="L8" s="19" t="s">
        <v>16</v>
      </c>
      <c r="M8" s="5" t="s">
        <v>17</v>
      </c>
      <c r="N8" s="19" t="s">
        <v>18</v>
      </c>
      <c r="O8" s="5" t="s">
        <v>19</v>
      </c>
      <c r="P8" s="19" t="s">
        <v>20</v>
      </c>
      <c r="Q8" s="5" t="s">
        <v>21</v>
      </c>
      <c r="R8" s="19" t="s">
        <v>22</v>
      </c>
      <c r="S8" s="5" t="s">
        <v>23</v>
      </c>
      <c r="T8" s="19" t="s">
        <v>24</v>
      </c>
      <c r="U8" s="5" t="s">
        <v>25</v>
      </c>
      <c r="V8" s="19" t="s">
        <v>26</v>
      </c>
      <c r="W8" s="5" t="s">
        <v>27</v>
      </c>
      <c r="X8" s="7" t="s">
        <v>28</v>
      </c>
      <c r="Y8" s="6" t="s">
        <v>29</v>
      </c>
      <c r="Z8" s="20" t="s">
        <v>30</v>
      </c>
    </row>
    <row r="9" spans="1:26">
      <c r="A9" s="21" t="s">
        <v>130</v>
      </c>
      <c r="B9" s="22" t="s">
        <v>131</v>
      </c>
      <c r="C9" s="23" t="s">
        <v>132</v>
      </c>
      <c r="D9" s="24">
        <v>14</v>
      </c>
      <c r="E9" s="25">
        <v>0.75</v>
      </c>
      <c r="F9" s="26">
        <v>0.75</v>
      </c>
      <c r="G9" s="25">
        <v>2.9249999999999998</v>
      </c>
      <c r="H9" s="26">
        <v>0</v>
      </c>
      <c r="I9" s="25">
        <v>0</v>
      </c>
      <c r="J9" s="26">
        <v>2.4750000000000001</v>
      </c>
      <c r="K9" s="25">
        <v>1.2</v>
      </c>
      <c r="L9" s="26">
        <f t="shared" ref="L9:L16" si="0">+K9+J9</f>
        <v>3.6749999999999998</v>
      </c>
      <c r="M9" s="27">
        <f t="shared" ref="M9:M72" si="1">+J9/(J9+K9)</f>
        <v>0.67346938775510212</v>
      </c>
      <c r="N9" s="26">
        <v>3.3</v>
      </c>
      <c r="O9" s="25">
        <v>6.9749999999999996</v>
      </c>
      <c r="P9" s="26">
        <f t="shared" ref="P9:P16" si="2">+D9/(H9+G9)</f>
        <v>4.7863247863247862</v>
      </c>
      <c r="Q9" s="28">
        <v>-16794</v>
      </c>
      <c r="R9" s="29">
        <v>52517</v>
      </c>
      <c r="S9" s="28">
        <v>25131</v>
      </c>
      <c r="T9" s="29"/>
      <c r="U9" s="28"/>
      <c r="V9" s="29">
        <v>77648</v>
      </c>
      <c r="W9" s="28">
        <v>60854</v>
      </c>
      <c r="X9" s="29">
        <f t="shared" ref="X9:X72" si="3">+(V9-(U9+T9))/D9</f>
        <v>5546.2857142857147</v>
      </c>
      <c r="Y9" s="28">
        <f t="shared" ref="Y9:Y72" si="4">+(W9-(U9+T9))/D9</f>
        <v>4346.7142857142853</v>
      </c>
      <c r="Z9" s="30">
        <f t="shared" ref="Z9:Z72" si="5">+R9/D9</f>
        <v>3751.2142857142858</v>
      </c>
    </row>
    <row r="10" spans="1:26">
      <c r="A10" s="31" t="s">
        <v>130</v>
      </c>
      <c r="B10" s="32" t="s">
        <v>139</v>
      </c>
      <c r="C10" s="33" t="s">
        <v>140</v>
      </c>
      <c r="D10" s="34">
        <v>18</v>
      </c>
      <c r="E10" s="35">
        <v>1</v>
      </c>
      <c r="F10" s="11">
        <v>0</v>
      </c>
      <c r="G10" s="35">
        <v>2.54</v>
      </c>
      <c r="H10" s="11">
        <v>0</v>
      </c>
      <c r="I10" s="35">
        <v>0</v>
      </c>
      <c r="J10" s="11">
        <v>3</v>
      </c>
      <c r="K10" s="35">
        <v>0.54</v>
      </c>
      <c r="L10" s="11">
        <f t="shared" si="0"/>
        <v>3.54</v>
      </c>
      <c r="M10" s="36">
        <f t="shared" si="1"/>
        <v>0.84745762711864403</v>
      </c>
      <c r="N10" s="11">
        <v>1</v>
      </c>
      <c r="O10" s="35">
        <v>4.54</v>
      </c>
      <c r="P10" s="11">
        <f t="shared" si="2"/>
        <v>7.0866141732283463</v>
      </c>
      <c r="Q10" s="37">
        <v>-142.99</v>
      </c>
      <c r="R10" s="4">
        <v>37595.985000000001</v>
      </c>
      <c r="S10" s="37">
        <v>20485.57</v>
      </c>
      <c r="T10" s="4">
        <v>10444.812</v>
      </c>
      <c r="U10" s="37">
        <v>1188</v>
      </c>
      <c r="V10" s="4">
        <v>58081.555</v>
      </c>
      <c r="W10" s="37">
        <v>57938.565000000002</v>
      </c>
      <c r="X10" s="4">
        <f t="shared" si="3"/>
        <v>2580.4857222222222</v>
      </c>
      <c r="Y10" s="37">
        <f t="shared" si="4"/>
        <v>2572.5418333333337</v>
      </c>
      <c r="Z10" s="38">
        <f t="shared" si="5"/>
        <v>2088.6658333333335</v>
      </c>
    </row>
    <row r="11" spans="1:26">
      <c r="A11" s="21" t="s">
        <v>130</v>
      </c>
      <c r="B11" s="22" t="s">
        <v>154</v>
      </c>
      <c r="C11" s="23" t="s">
        <v>155</v>
      </c>
      <c r="D11" s="24">
        <v>8</v>
      </c>
      <c r="E11" s="25">
        <v>1</v>
      </c>
      <c r="F11" s="26">
        <v>1</v>
      </c>
      <c r="G11" s="25">
        <v>1.9531000000000001</v>
      </c>
      <c r="H11" s="26">
        <v>0</v>
      </c>
      <c r="I11" s="25">
        <v>0</v>
      </c>
      <c r="J11" s="26">
        <v>1.9476</v>
      </c>
      <c r="K11" s="25">
        <v>1.0055000000000001</v>
      </c>
      <c r="L11" s="26">
        <f t="shared" si="0"/>
        <v>2.9531000000000001</v>
      </c>
      <c r="M11" s="27">
        <f t="shared" si="1"/>
        <v>0.65951034506112216</v>
      </c>
      <c r="N11" s="26">
        <v>0.7</v>
      </c>
      <c r="O11" s="25">
        <v>3.6531000000000002</v>
      </c>
      <c r="P11" s="26">
        <f t="shared" si="2"/>
        <v>4.0960524294710972</v>
      </c>
      <c r="Q11" s="28">
        <v>-3598</v>
      </c>
      <c r="R11" s="29">
        <v>29369</v>
      </c>
      <c r="S11" s="28">
        <v>12091</v>
      </c>
      <c r="T11" s="29"/>
      <c r="U11" s="28"/>
      <c r="V11" s="29">
        <v>41460</v>
      </c>
      <c r="W11" s="28">
        <v>37862</v>
      </c>
      <c r="X11" s="29">
        <f t="shared" si="3"/>
        <v>5182.5</v>
      </c>
      <c r="Y11" s="28">
        <f t="shared" si="4"/>
        <v>4732.75</v>
      </c>
      <c r="Z11" s="30">
        <f t="shared" si="5"/>
        <v>3671.125</v>
      </c>
    </row>
    <row r="12" spans="1:26">
      <c r="A12" s="31" t="s">
        <v>130</v>
      </c>
      <c r="B12" s="32" t="s">
        <v>170</v>
      </c>
      <c r="C12" s="33" t="s">
        <v>174</v>
      </c>
      <c r="D12" s="34">
        <v>3</v>
      </c>
      <c r="E12" s="35">
        <v>1</v>
      </c>
      <c r="F12" s="11">
        <v>0</v>
      </c>
      <c r="G12" s="35">
        <v>1</v>
      </c>
      <c r="H12" s="11">
        <v>0</v>
      </c>
      <c r="I12" s="35">
        <v>0</v>
      </c>
      <c r="J12" s="11">
        <v>2</v>
      </c>
      <c r="K12" s="35">
        <v>0</v>
      </c>
      <c r="L12" s="11">
        <f t="shared" si="0"/>
        <v>2</v>
      </c>
      <c r="M12" s="36">
        <f t="shared" si="1"/>
        <v>1</v>
      </c>
      <c r="N12" s="11">
        <v>0.15</v>
      </c>
      <c r="O12" s="35">
        <v>2.15</v>
      </c>
      <c r="P12" s="11">
        <f t="shared" si="2"/>
        <v>3</v>
      </c>
      <c r="Q12" s="37">
        <v>-30.146999999999998</v>
      </c>
      <c r="R12" s="4">
        <v>21826.559000000001</v>
      </c>
      <c r="S12" s="37">
        <v>12497.07</v>
      </c>
      <c r="T12" s="4">
        <v>8540.98</v>
      </c>
      <c r="U12" s="37">
        <v>0</v>
      </c>
      <c r="V12" s="4">
        <v>34323.629000000001</v>
      </c>
      <c r="W12" s="37">
        <v>34293.482000000004</v>
      </c>
      <c r="X12" s="4">
        <f t="shared" si="3"/>
        <v>8594.2163333333338</v>
      </c>
      <c r="Y12" s="37">
        <f t="shared" si="4"/>
        <v>8584.1673333333347</v>
      </c>
      <c r="Z12" s="38">
        <f t="shared" si="5"/>
        <v>7275.519666666667</v>
      </c>
    </row>
    <row r="13" spans="1:26">
      <c r="A13" s="21" t="s">
        <v>130</v>
      </c>
      <c r="B13" s="22" t="s">
        <v>170</v>
      </c>
      <c r="C13" s="23" t="s">
        <v>175</v>
      </c>
      <c r="D13" s="24">
        <v>13</v>
      </c>
      <c r="E13" s="25">
        <v>1</v>
      </c>
      <c r="F13" s="26">
        <v>1</v>
      </c>
      <c r="G13" s="25">
        <v>2</v>
      </c>
      <c r="H13" s="26">
        <v>0</v>
      </c>
      <c r="I13" s="25">
        <v>0</v>
      </c>
      <c r="J13" s="26">
        <v>2</v>
      </c>
      <c r="K13" s="25">
        <v>1</v>
      </c>
      <c r="L13" s="26">
        <f t="shared" si="0"/>
        <v>3</v>
      </c>
      <c r="M13" s="27">
        <f t="shared" si="1"/>
        <v>0.66666666666666663</v>
      </c>
      <c r="N13" s="26">
        <v>1.1399999999999999</v>
      </c>
      <c r="O13" s="25">
        <v>4.1399999999999997</v>
      </c>
      <c r="P13" s="26">
        <f t="shared" si="2"/>
        <v>6.5</v>
      </c>
      <c r="Q13" s="28">
        <v>-2573.1990000000001</v>
      </c>
      <c r="R13" s="29">
        <v>32777.739000000001</v>
      </c>
      <c r="S13" s="28">
        <v>13902.761</v>
      </c>
      <c r="T13" s="29">
        <v>7994.59</v>
      </c>
      <c r="U13" s="28">
        <v>0</v>
      </c>
      <c r="V13" s="29">
        <v>46680.5</v>
      </c>
      <c r="W13" s="28">
        <v>44107.300999999999</v>
      </c>
      <c r="X13" s="29">
        <f t="shared" si="3"/>
        <v>2975.8392307692311</v>
      </c>
      <c r="Y13" s="28">
        <f t="shared" si="4"/>
        <v>2777.900846153846</v>
      </c>
      <c r="Z13" s="30">
        <f t="shared" si="5"/>
        <v>2521.3645384615384</v>
      </c>
    </row>
    <row r="14" spans="1:26">
      <c r="A14" s="31" t="s">
        <v>130</v>
      </c>
      <c r="B14" s="32" t="s">
        <v>180</v>
      </c>
      <c r="C14" s="33" t="s">
        <v>182</v>
      </c>
      <c r="D14" s="34">
        <v>11</v>
      </c>
      <c r="E14" s="35">
        <v>0.85</v>
      </c>
      <c r="F14" s="11">
        <v>0</v>
      </c>
      <c r="G14" s="35">
        <v>2.06</v>
      </c>
      <c r="H14" s="11">
        <v>0</v>
      </c>
      <c r="I14" s="35">
        <v>0</v>
      </c>
      <c r="J14" s="11">
        <v>1.31</v>
      </c>
      <c r="K14" s="35">
        <v>1.6</v>
      </c>
      <c r="L14" s="11">
        <f t="shared" si="0"/>
        <v>2.91</v>
      </c>
      <c r="M14" s="36">
        <f t="shared" si="1"/>
        <v>0.45017182130584193</v>
      </c>
      <c r="N14" s="11">
        <v>1.17</v>
      </c>
      <c r="O14" s="35">
        <v>4.08</v>
      </c>
      <c r="P14" s="11">
        <f t="shared" si="2"/>
        <v>5.3398058252427187</v>
      </c>
      <c r="Q14" s="37">
        <v>-2800.66</v>
      </c>
      <c r="R14" s="4">
        <v>48305.832999999999</v>
      </c>
      <c r="S14" s="37">
        <v>11283.471</v>
      </c>
      <c r="T14" s="4">
        <v>4195.0439999999999</v>
      </c>
      <c r="U14" s="37">
        <v>240.24</v>
      </c>
      <c r="V14" s="4">
        <v>59589.303999999996</v>
      </c>
      <c r="W14" s="37">
        <v>56788.644</v>
      </c>
      <c r="X14" s="4">
        <f t="shared" si="3"/>
        <v>5014.0018181818177</v>
      </c>
      <c r="Y14" s="37">
        <f t="shared" si="4"/>
        <v>4759.3963636363633</v>
      </c>
      <c r="Z14" s="38">
        <f t="shared" si="5"/>
        <v>4391.4393636363639</v>
      </c>
    </row>
    <row r="15" spans="1:26">
      <c r="A15" s="21" t="s">
        <v>130</v>
      </c>
      <c r="B15" s="22" t="s">
        <v>214</v>
      </c>
      <c r="C15" s="23" t="s">
        <v>215</v>
      </c>
      <c r="D15" s="24">
        <v>5</v>
      </c>
      <c r="E15" s="25">
        <v>0.56000000000000005</v>
      </c>
      <c r="F15" s="26">
        <v>0.56000000000000005</v>
      </c>
      <c r="G15" s="25">
        <v>0.94</v>
      </c>
      <c r="H15" s="26">
        <v>0</v>
      </c>
      <c r="I15" s="25">
        <v>0</v>
      </c>
      <c r="J15" s="26">
        <v>1.29</v>
      </c>
      <c r="K15" s="25">
        <v>0.21</v>
      </c>
      <c r="L15" s="26">
        <f t="shared" si="0"/>
        <v>1.5</v>
      </c>
      <c r="M15" s="27">
        <f t="shared" si="1"/>
        <v>0.86</v>
      </c>
      <c r="N15" s="26">
        <v>0.9</v>
      </c>
      <c r="O15" s="25">
        <v>2.4</v>
      </c>
      <c r="P15" s="26">
        <f t="shared" si="2"/>
        <v>5.3191489361702127</v>
      </c>
      <c r="Q15" s="28">
        <v>-8467</v>
      </c>
      <c r="R15" s="29">
        <v>21559</v>
      </c>
      <c r="S15" s="28">
        <v>10118</v>
      </c>
      <c r="T15" s="29"/>
      <c r="U15" s="28"/>
      <c r="V15" s="29">
        <v>31677</v>
      </c>
      <c r="W15" s="28">
        <v>23210</v>
      </c>
      <c r="X15" s="29">
        <f t="shared" si="3"/>
        <v>6335.4</v>
      </c>
      <c r="Y15" s="28">
        <f t="shared" si="4"/>
        <v>4642</v>
      </c>
      <c r="Z15" s="30">
        <f t="shared" si="5"/>
        <v>4311.8</v>
      </c>
    </row>
    <row r="16" spans="1:26">
      <c r="A16" s="31" t="s">
        <v>130</v>
      </c>
      <c r="B16" s="32" t="s">
        <v>222</v>
      </c>
      <c r="C16" s="33" t="s">
        <v>224</v>
      </c>
      <c r="D16" s="34">
        <v>5</v>
      </c>
      <c r="E16" s="35">
        <v>1</v>
      </c>
      <c r="F16" s="11">
        <v>1</v>
      </c>
      <c r="G16" s="35">
        <v>1.9521999999999999</v>
      </c>
      <c r="H16" s="11">
        <v>0</v>
      </c>
      <c r="I16" s="35">
        <v>0</v>
      </c>
      <c r="J16" s="11">
        <v>2.9522000000000004</v>
      </c>
      <c r="K16" s="35">
        <v>0</v>
      </c>
      <c r="L16" s="11">
        <f t="shared" si="0"/>
        <v>2.9522000000000004</v>
      </c>
      <c r="M16" s="36">
        <f t="shared" si="1"/>
        <v>1</v>
      </c>
      <c r="N16" s="11">
        <v>1.1499999999999999</v>
      </c>
      <c r="O16" s="35">
        <v>4.1021999999999998</v>
      </c>
      <c r="P16" s="11">
        <f t="shared" si="2"/>
        <v>2.5612129904722876</v>
      </c>
      <c r="Q16" s="37">
        <v>-312.26499999999999</v>
      </c>
      <c r="R16" s="4">
        <v>36884.307999999997</v>
      </c>
      <c r="S16" s="37">
        <v>8214.1239999999998</v>
      </c>
      <c r="T16" s="4">
        <v>2600.0039999999999</v>
      </c>
      <c r="U16" s="37">
        <v>731.721</v>
      </c>
      <c r="V16" s="4">
        <v>45098.432000000001</v>
      </c>
      <c r="W16" s="37">
        <v>44786.167000000001</v>
      </c>
      <c r="X16" s="4">
        <f t="shared" si="3"/>
        <v>8353.3414000000012</v>
      </c>
      <c r="Y16" s="37">
        <f t="shared" si="4"/>
        <v>8290.8883999999998</v>
      </c>
      <c r="Z16" s="38">
        <f t="shared" si="5"/>
        <v>7376.8615999999993</v>
      </c>
    </row>
    <row r="17" spans="1:26" s="15" customFormat="1">
      <c r="A17" s="39" t="s">
        <v>130</v>
      </c>
      <c r="B17" s="40" t="s">
        <v>256</v>
      </c>
      <c r="C17" s="41"/>
      <c r="D17" s="42">
        <f>SUM(D9:D16)</f>
        <v>77</v>
      </c>
      <c r="E17" s="43">
        <f t="shared" ref="E17:L17" si="6">SUM(E9:E16)</f>
        <v>7.16</v>
      </c>
      <c r="F17" s="44">
        <f t="shared" si="6"/>
        <v>4.3100000000000005</v>
      </c>
      <c r="G17" s="43">
        <f t="shared" si="6"/>
        <v>15.370299999999999</v>
      </c>
      <c r="H17" s="44">
        <f t="shared" si="6"/>
        <v>0</v>
      </c>
      <c r="I17" s="43">
        <f t="shared" si="6"/>
        <v>0</v>
      </c>
      <c r="J17" s="44">
        <f t="shared" si="6"/>
        <v>16.974800000000002</v>
      </c>
      <c r="K17" s="43">
        <f t="shared" si="6"/>
        <v>5.5554999999999994</v>
      </c>
      <c r="L17" s="44">
        <f t="shared" si="6"/>
        <v>22.5303</v>
      </c>
      <c r="M17" s="45">
        <f t="shared" si="1"/>
        <v>0.75342094867800258</v>
      </c>
      <c r="N17" s="44">
        <f>SUM(N9:N16)</f>
        <v>9.51</v>
      </c>
      <c r="O17" s="43">
        <f t="shared" ref="O17:P17" si="7">SUM(O9:O16)</f>
        <v>32.040300000000002</v>
      </c>
      <c r="P17" s="44">
        <f t="shared" si="7"/>
        <v>38.689159140909446</v>
      </c>
      <c r="Q17" s="46">
        <f>SUM(Q9:Q16)</f>
        <v>-34718.260999999999</v>
      </c>
      <c r="R17" s="47">
        <f t="shared" ref="R17:W17" si="8">SUM(R9:R16)</f>
        <v>280835.424</v>
      </c>
      <c r="S17" s="46">
        <f t="shared" si="8"/>
        <v>113722.996</v>
      </c>
      <c r="T17" s="47">
        <f t="shared" si="8"/>
        <v>33775.43</v>
      </c>
      <c r="U17" s="46">
        <f t="shared" si="8"/>
        <v>2159.9610000000002</v>
      </c>
      <c r="V17" s="47">
        <f t="shared" si="8"/>
        <v>394558.42000000004</v>
      </c>
      <c r="W17" s="46">
        <f t="shared" si="8"/>
        <v>359840.15900000004</v>
      </c>
      <c r="X17" s="47">
        <f t="shared" si="3"/>
        <v>4657.4419350649359</v>
      </c>
      <c r="Y17" s="46">
        <f t="shared" si="4"/>
        <v>4206.5554285714288</v>
      </c>
      <c r="Z17" s="48">
        <f t="shared" si="5"/>
        <v>3647.2132987012988</v>
      </c>
    </row>
    <row r="18" spans="1:26">
      <c r="A18" s="49" t="s">
        <v>142</v>
      </c>
      <c r="B18" s="50" t="s">
        <v>139</v>
      </c>
      <c r="C18" s="51" t="s">
        <v>143</v>
      </c>
      <c r="D18" s="52">
        <v>41</v>
      </c>
      <c r="E18" s="53">
        <v>1</v>
      </c>
      <c r="F18" s="54">
        <v>0</v>
      </c>
      <c r="G18" s="53">
        <v>5.53</v>
      </c>
      <c r="H18" s="54">
        <v>0</v>
      </c>
      <c r="I18" s="53">
        <v>0</v>
      </c>
      <c r="J18" s="54">
        <v>4</v>
      </c>
      <c r="K18" s="53">
        <v>2.5299999999999998</v>
      </c>
      <c r="L18" s="54">
        <f t="shared" ref="L18:L34" si="9">+K18+J18</f>
        <v>6.5299999999999994</v>
      </c>
      <c r="M18" s="55">
        <f t="shared" si="1"/>
        <v>0.61255742725880558</v>
      </c>
      <c r="N18" s="54">
        <v>1.5</v>
      </c>
      <c r="O18" s="53">
        <v>8.0299999999999994</v>
      </c>
      <c r="P18" s="54">
        <f t="shared" ref="P18:P34" si="10">+D18/(H18+G18)</f>
        <v>7.4141048824593128</v>
      </c>
      <c r="Q18" s="56">
        <v>-524.65700000000004</v>
      </c>
      <c r="R18" s="57">
        <v>64184.114000000001</v>
      </c>
      <c r="S18" s="56">
        <v>28675.063999999998</v>
      </c>
      <c r="T18" s="57">
        <v>16230.696</v>
      </c>
      <c r="U18" s="56">
        <v>1559.52</v>
      </c>
      <c r="V18" s="57">
        <v>92859.178</v>
      </c>
      <c r="W18" s="56">
        <v>92334.520999999993</v>
      </c>
      <c r="X18" s="57">
        <f t="shared" si="3"/>
        <v>1830.9502926829268</v>
      </c>
      <c r="Y18" s="56">
        <f t="shared" si="4"/>
        <v>1818.1537804878046</v>
      </c>
      <c r="Z18" s="58">
        <f t="shared" si="5"/>
        <v>1565.4661951219512</v>
      </c>
    </row>
    <row r="19" spans="1:26">
      <c r="A19" s="21" t="s">
        <v>142</v>
      </c>
      <c r="B19" s="22" t="s">
        <v>139</v>
      </c>
      <c r="C19" s="23" t="s">
        <v>144</v>
      </c>
      <c r="D19" s="24">
        <v>31</v>
      </c>
      <c r="E19" s="25">
        <v>1</v>
      </c>
      <c r="F19" s="26">
        <v>0</v>
      </c>
      <c r="G19" s="25">
        <v>3.4833999999999996</v>
      </c>
      <c r="H19" s="26">
        <v>0</v>
      </c>
      <c r="I19" s="25">
        <v>0.91099999999999992</v>
      </c>
      <c r="J19" s="26">
        <v>4.4664999999999999</v>
      </c>
      <c r="K19" s="25">
        <v>0.92790000000000006</v>
      </c>
      <c r="L19" s="26">
        <f t="shared" si="9"/>
        <v>5.3944000000000001</v>
      </c>
      <c r="M19" s="27">
        <f t="shared" si="1"/>
        <v>0.82798828414652226</v>
      </c>
      <c r="N19" s="26">
        <v>1.8000000000000012</v>
      </c>
      <c r="O19" s="25">
        <v>7.1944000000000017</v>
      </c>
      <c r="P19" s="26">
        <f t="shared" si="10"/>
        <v>8.8993512085893105</v>
      </c>
      <c r="Q19" s="28">
        <v>-385.99400000000003</v>
      </c>
      <c r="R19" s="29">
        <v>64468.067000000003</v>
      </c>
      <c r="S19" s="28">
        <v>27287.605</v>
      </c>
      <c r="T19" s="29">
        <v>16247.46</v>
      </c>
      <c r="U19" s="28">
        <v>0</v>
      </c>
      <c r="V19" s="29">
        <v>91755.672000000006</v>
      </c>
      <c r="W19" s="28">
        <v>91369.678</v>
      </c>
      <c r="X19" s="29">
        <f t="shared" si="3"/>
        <v>2435.7487741935483</v>
      </c>
      <c r="Y19" s="28">
        <f t="shared" si="4"/>
        <v>2423.2973548387095</v>
      </c>
      <c r="Z19" s="30">
        <f t="shared" si="5"/>
        <v>2079.6150645161292</v>
      </c>
    </row>
    <row r="20" spans="1:26">
      <c r="A20" s="31" t="s">
        <v>142</v>
      </c>
      <c r="B20" s="32" t="s">
        <v>145</v>
      </c>
      <c r="C20" s="33" t="s">
        <v>146</v>
      </c>
      <c r="D20" s="34">
        <v>42</v>
      </c>
      <c r="E20" s="35">
        <v>0.75</v>
      </c>
      <c r="F20" s="11">
        <v>0</v>
      </c>
      <c r="G20" s="35">
        <v>5.6</v>
      </c>
      <c r="H20" s="11">
        <v>0</v>
      </c>
      <c r="I20" s="35">
        <v>0.8</v>
      </c>
      <c r="J20" s="11">
        <v>4.4800000000000004</v>
      </c>
      <c r="K20" s="35">
        <v>2.67</v>
      </c>
      <c r="L20" s="11">
        <f t="shared" si="9"/>
        <v>7.15</v>
      </c>
      <c r="M20" s="36">
        <f t="shared" si="1"/>
        <v>0.62657342657342663</v>
      </c>
      <c r="N20" s="11">
        <v>4.2</v>
      </c>
      <c r="O20" s="35">
        <v>11.350000000000001</v>
      </c>
      <c r="P20" s="11">
        <f t="shared" si="10"/>
        <v>7.5000000000000009</v>
      </c>
      <c r="Q20" s="37">
        <v>-42569.038</v>
      </c>
      <c r="R20" s="4">
        <v>111328.24440000001</v>
      </c>
      <c r="S20" s="37">
        <v>80752.316999999995</v>
      </c>
      <c r="T20" s="4">
        <v>23101.116000000002</v>
      </c>
      <c r="U20" s="37">
        <v>11842.064</v>
      </c>
      <c r="V20" s="4">
        <v>192080.56140000001</v>
      </c>
      <c r="W20" s="37">
        <v>149511.52340000001</v>
      </c>
      <c r="X20" s="4">
        <f t="shared" si="3"/>
        <v>3741.3662238095239</v>
      </c>
      <c r="Y20" s="37">
        <f t="shared" si="4"/>
        <v>2727.8177000000005</v>
      </c>
      <c r="Z20" s="38">
        <f t="shared" si="5"/>
        <v>2650.6724857142858</v>
      </c>
    </row>
    <row r="21" spans="1:26">
      <c r="A21" s="21" t="s">
        <v>142</v>
      </c>
      <c r="B21" s="22" t="s">
        <v>147</v>
      </c>
      <c r="C21" s="23" t="s">
        <v>148</v>
      </c>
      <c r="D21" s="24">
        <v>40</v>
      </c>
      <c r="E21" s="25">
        <v>0.8</v>
      </c>
      <c r="F21" s="26">
        <v>0</v>
      </c>
      <c r="G21" s="25">
        <v>6.5</v>
      </c>
      <c r="H21" s="26">
        <v>0</v>
      </c>
      <c r="I21" s="25">
        <v>0</v>
      </c>
      <c r="J21" s="26">
        <v>5.3</v>
      </c>
      <c r="K21" s="25">
        <v>2</v>
      </c>
      <c r="L21" s="26">
        <f t="shared" si="9"/>
        <v>7.3</v>
      </c>
      <c r="M21" s="27">
        <f t="shared" si="1"/>
        <v>0.72602739726027399</v>
      </c>
      <c r="N21" s="26">
        <v>2.4500000000000002</v>
      </c>
      <c r="O21" s="25">
        <v>9.75</v>
      </c>
      <c r="P21" s="26">
        <f t="shared" si="10"/>
        <v>6.1538461538461542</v>
      </c>
      <c r="Q21" s="28">
        <v>-735.55600000000004</v>
      </c>
      <c r="R21" s="29">
        <v>24150.273000000001</v>
      </c>
      <c r="S21" s="28">
        <v>90100.101999999999</v>
      </c>
      <c r="T21" s="29">
        <v>18113.161</v>
      </c>
      <c r="U21" s="28">
        <v>0</v>
      </c>
      <c r="V21" s="29">
        <v>114250.375</v>
      </c>
      <c r="W21" s="28">
        <v>113514.819</v>
      </c>
      <c r="X21" s="29">
        <f t="shared" si="3"/>
        <v>2403.4303500000001</v>
      </c>
      <c r="Y21" s="28">
        <f t="shared" si="4"/>
        <v>2385.0414499999997</v>
      </c>
      <c r="Z21" s="30">
        <f t="shared" si="5"/>
        <v>603.75682500000005</v>
      </c>
    </row>
    <row r="22" spans="1:26">
      <c r="A22" s="31" t="s">
        <v>142</v>
      </c>
      <c r="B22" s="32" t="s">
        <v>149</v>
      </c>
      <c r="C22" s="33" t="s">
        <v>150</v>
      </c>
      <c r="D22" s="34">
        <v>35</v>
      </c>
      <c r="E22" s="35">
        <v>1</v>
      </c>
      <c r="F22" s="11">
        <v>0</v>
      </c>
      <c r="G22" s="35">
        <v>5.48</v>
      </c>
      <c r="H22" s="11">
        <v>0</v>
      </c>
      <c r="I22" s="35">
        <v>0</v>
      </c>
      <c r="J22" s="11">
        <v>3</v>
      </c>
      <c r="K22" s="35">
        <v>3.48</v>
      </c>
      <c r="L22" s="11">
        <f t="shared" si="9"/>
        <v>6.48</v>
      </c>
      <c r="M22" s="36">
        <f t="shared" si="1"/>
        <v>0.46296296296296291</v>
      </c>
      <c r="N22" s="11">
        <v>2.2799999999999998</v>
      </c>
      <c r="O22" s="35">
        <v>8.76</v>
      </c>
      <c r="P22" s="11">
        <f t="shared" si="10"/>
        <v>6.3868613138686126</v>
      </c>
      <c r="Q22" s="37">
        <v>0</v>
      </c>
      <c r="R22" s="4">
        <v>72543.656000000003</v>
      </c>
      <c r="S22" s="37">
        <v>17428.315999999999</v>
      </c>
      <c r="T22" s="4">
        <v>6561.0720000000001</v>
      </c>
      <c r="U22" s="37">
        <v>2275.5259999999998</v>
      </c>
      <c r="V22" s="4">
        <v>89971.971999999994</v>
      </c>
      <c r="W22" s="37">
        <v>89971.971999999994</v>
      </c>
      <c r="X22" s="4">
        <f t="shared" si="3"/>
        <v>2318.1535428571428</v>
      </c>
      <c r="Y22" s="37">
        <f t="shared" si="4"/>
        <v>2318.1535428571428</v>
      </c>
      <c r="Z22" s="38">
        <f t="shared" si="5"/>
        <v>2072.6758857142859</v>
      </c>
    </row>
    <row r="23" spans="1:26">
      <c r="A23" s="21" t="s">
        <v>142</v>
      </c>
      <c r="B23" s="22" t="s">
        <v>152</v>
      </c>
      <c r="C23" s="23" t="s">
        <v>153</v>
      </c>
      <c r="D23" s="24">
        <v>24</v>
      </c>
      <c r="E23" s="25">
        <v>0.75</v>
      </c>
      <c r="F23" s="26">
        <v>0</v>
      </c>
      <c r="G23" s="25">
        <v>5</v>
      </c>
      <c r="H23" s="26">
        <v>0</v>
      </c>
      <c r="I23" s="25">
        <v>0</v>
      </c>
      <c r="J23" s="26">
        <v>2.75</v>
      </c>
      <c r="K23" s="25">
        <v>3</v>
      </c>
      <c r="L23" s="26">
        <f t="shared" si="9"/>
        <v>5.75</v>
      </c>
      <c r="M23" s="27">
        <f t="shared" si="1"/>
        <v>0.47826086956521741</v>
      </c>
      <c r="N23" s="26">
        <v>1</v>
      </c>
      <c r="O23" s="25">
        <v>6.75</v>
      </c>
      <c r="P23" s="26">
        <f t="shared" si="10"/>
        <v>4.8</v>
      </c>
      <c r="Q23" s="28">
        <v>-1378.8019999999999</v>
      </c>
      <c r="R23" s="29">
        <v>52312.743000000002</v>
      </c>
      <c r="S23" s="28">
        <v>24008.555</v>
      </c>
      <c r="T23" s="29">
        <v>4804</v>
      </c>
      <c r="U23" s="28">
        <v>6721.8010000000004</v>
      </c>
      <c r="V23" s="29">
        <v>76321.297999999995</v>
      </c>
      <c r="W23" s="28">
        <v>74942.495999999999</v>
      </c>
      <c r="X23" s="29">
        <f t="shared" si="3"/>
        <v>2699.812375</v>
      </c>
      <c r="Y23" s="28">
        <f t="shared" si="4"/>
        <v>2642.3622916666668</v>
      </c>
      <c r="Z23" s="30">
        <f t="shared" si="5"/>
        <v>2179.6976250000002</v>
      </c>
    </row>
    <row r="24" spans="1:26">
      <c r="A24" s="31" t="s">
        <v>142</v>
      </c>
      <c r="B24" s="32" t="s">
        <v>156</v>
      </c>
      <c r="C24" s="33" t="s">
        <v>157</v>
      </c>
      <c r="D24" s="34">
        <v>44</v>
      </c>
      <c r="E24" s="35">
        <v>1</v>
      </c>
      <c r="F24" s="11">
        <v>0</v>
      </c>
      <c r="G24" s="35">
        <v>6.6</v>
      </c>
      <c r="H24" s="11">
        <v>0</v>
      </c>
      <c r="I24" s="35">
        <v>0</v>
      </c>
      <c r="J24" s="11">
        <v>5.7</v>
      </c>
      <c r="K24" s="35">
        <v>1.9</v>
      </c>
      <c r="L24" s="11">
        <f t="shared" si="9"/>
        <v>7.6</v>
      </c>
      <c r="M24" s="36">
        <f t="shared" si="1"/>
        <v>0.75000000000000011</v>
      </c>
      <c r="N24" s="11">
        <v>8.9</v>
      </c>
      <c r="O24" s="35">
        <v>16.5</v>
      </c>
      <c r="P24" s="11">
        <f t="shared" si="10"/>
        <v>6.666666666666667</v>
      </c>
      <c r="Q24" s="37">
        <v>-12825.407999999999</v>
      </c>
      <c r="R24" s="4">
        <v>133985.323</v>
      </c>
      <c r="S24" s="37">
        <v>33974.389000000003</v>
      </c>
      <c r="T24" s="4">
        <v>10641.044</v>
      </c>
      <c r="U24" s="37">
        <v>0</v>
      </c>
      <c r="V24" s="4">
        <v>167959.712</v>
      </c>
      <c r="W24" s="37">
        <v>155134.304</v>
      </c>
      <c r="X24" s="4">
        <f t="shared" si="3"/>
        <v>3575.4242727272726</v>
      </c>
      <c r="Y24" s="37">
        <f t="shared" si="4"/>
        <v>3283.9377272727274</v>
      </c>
      <c r="Z24" s="38">
        <f t="shared" si="5"/>
        <v>3045.1209772727275</v>
      </c>
    </row>
    <row r="25" spans="1:26">
      <c r="A25" s="21" t="s">
        <v>142</v>
      </c>
      <c r="B25" s="22" t="s">
        <v>168</v>
      </c>
      <c r="C25" s="23" t="s">
        <v>169</v>
      </c>
      <c r="D25" s="24">
        <v>37</v>
      </c>
      <c r="E25" s="25">
        <v>0.8</v>
      </c>
      <c r="F25" s="26">
        <v>0</v>
      </c>
      <c r="G25" s="25">
        <v>5.0476000000000001</v>
      </c>
      <c r="H25" s="26">
        <v>0</v>
      </c>
      <c r="I25" s="25">
        <v>1.0476000000000001</v>
      </c>
      <c r="J25" s="26">
        <v>4.8952</v>
      </c>
      <c r="K25" s="25">
        <v>2</v>
      </c>
      <c r="L25" s="26">
        <f t="shared" si="9"/>
        <v>6.8952</v>
      </c>
      <c r="M25" s="27">
        <f t="shared" si="1"/>
        <v>0.70994314885717602</v>
      </c>
      <c r="N25" s="26">
        <v>5.6</v>
      </c>
      <c r="O25" s="25">
        <v>12.495200000000001</v>
      </c>
      <c r="P25" s="26">
        <f t="shared" si="10"/>
        <v>7.3302163404390202</v>
      </c>
      <c r="Q25" s="28">
        <v>0</v>
      </c>
      <c r="R25" s="29">
        <v>0</v>
      </c>
      <c r="S25" s="28">
        <v>0</v>
      </c>
      <c r="T25" s="29">
        <v>0</v>
      </c>
      <c r="U25" s="28">
        <v>0</v>
      </c>
      <c r="V25" s="29">
        <v>0</v>
      </c>
      <c r="W25" s="28">
        <v>0</v>
      </c>
      <c r="X25" s="29">
        <f t="shared" si="3"/>
        <v>0</v>
      </c>
      <c r="Y25" s="28">
        <f t="shared" si="4"/>
        <v>0</v>
      </c>
      <c r="Z25" s="30">
        <f t="shared" si="5"/>
        <v>0</v>
      </c>
    </row>
    <row r="26" spans="1:26">
      <c r="A26" s="31" t="s">
        <v>142</v>
      </c>
      <c r="B26" s="32" t="s">
        <v>180</v>
      </c>
      <c r="C26" s="33" t="s">
        <v>183</v>
      </c>
      <c r="D26" s="34">
        <v>24</v>
      </c>
      <c r="E26" s="35">
        <v>0.8</v>
      </c>
      <c r="F26" s="11">
        <v>0.9</v>
      </c>
      <c r="G26" s="35">
        <v>4.9000000000000004</v>
      </c>
      <c r="H26" s="11">
        <v>0</v>
      </c>
      <c r="I26" s="35">
        <v>0</v>
      </c>
      <c r="J26" s="11">
        <v>3.2</v>
      </c>
      <c r="K26" s="35">
        <v>3.4</v>
      </c>
      <c r="L26" s="11">
        <f t="shared" si="9"/>
        <v>6.6</v>
      </c>
      <c r="M26" s="36">
        <f t="shared" si="1"/>
        <v>0.48484848484848492</v>
      </c>
      <c r="N26" s="11">
        <v>4</v>
      </c>
      <c r="O26" s="35">
        <v>10.6</v>
      </c>
      <c r="P26" s="11">
        <f t="shared" si="10"/>
        <v>4.8979591836734686</v>
      </c>
      <c r="Q26" s="37">
        <v>-10397.264999999999</v>
      </c>
      <c r="R26" s="4">
        <v>115995.995</v>
      </c>
      <c r="S26" s="37">
        <v>40920.648999999998</v>
      </c>
      <c r="T26" s="4">
        <v>13724.736000000001</v>
      </c>
      <c r="U26" s="37">
        <v>14495.884</v>
      </c>
      <c r="V26" s="4">
        <v>156916.644</v>
      </c>
      <c r="W26" s="37">
        <v>146519.37899999999</v>
      </c>
      <c r="X26" s="4">
        <f t="shared" si="3"/>
        <v>5362.3343333333332</v>
      </c>
      <c r="Y26" s="37">
        <f t="shared" si="4"/>
        <v>4929.1149583333327</v>
      </c>
      <c r="Z26" s="38">
        <f t="shared" si="5"/>
        <v>4833.1664583333331</v>
      </c>
    </row>
    <row r="27" spans="1:26">
      <c r="A27" s="21" t="s">
        <v>142</v>
      </c>
      <c r="B27" s="22" t="s">
        <v>186</v>
      </c>
      <c r="C27" s="23" t="s">
        <v>187</v>
      </c>
      <c r="D27" s="24">
        <v>21</v>
      </c>
      <c r="E27" s="25">
        <v>0.8</v>
      </c>
      <c r="F27" s="26">
        <v>0.8</v>
      </c>
      <c r="G27" s="25">
        <v>2.2237999999999998</v>
      </c>
      <c r="H27" s="26">
        <v>0</v>
      </c>
      <c r="I27" s="25">
        <v>0</v>
      </c>
      <c r="J27" s="26">
        <v>1</v>
      </c>
      <c r="K27" s="25">
        <v>2.0238</v>
      </c>
      <c r="L27" s="26">
        <f t="shared" si="9"/>
        <v>3.0238</v>
      </c>
      <c r="M27" s="27">
        <f t="shared" si="1"/>
        <v>0.33070970302268671</v>
      </c>
      <c r="N27" s="26">
        <v>1.54</v>
      </c>
      <c r="O27" s="25">
        <v>4.5638000000000005</v>
      </c>
      <c r="P27" s="26">
        <f t="shared" si="10"/>
        <v>9.4432952603651419</v>
      </c>
      <c r="Q27" s="28">
        <v>-5790.5796</v>
      </c>
      <c r="R27" s="29">
        <v>39470.770199999999</v>
      </c>
      <c r="S27" s="28">
        <v>26768.034600000003</v>
      </c>
      <c r="T27" s="29">
        <v>15584.566799999999</v>
      </c>
      <c r="U27" s="28">
        <v>5507.4769999999999</v>
      </c>
      <c r="V27" s="29">
        <v>66238.804799999998</v>
      </c>
      <c r="W27" s="28">
        <v>60448.225200000001</v>
      </c>
      <c r="X27" s="29">
        <f t="shared" si="3"/>
        <v>2149.8457619047617</v>
      </c>
      <c r="Y27" s="28">
        <f t="shared" si="4"/>
        <v>1874.1038761904763</v>
      </c>
      <c r="Z27" s="30">
        <f t="shared" si="5"/>
        <v>1879.5604857142857</v>
      </c>
    </row>
    <row r="28" spans="1:26">
      <c r="A28" s="31" t="s">
        <v>142</v>
      </c>
      <c r="B28" s="32" t="s">
        <v>197</v>
      </c>
      <c r="C28" s="33" t="s">
        <v>198</v>
      </c>
      <c r="D28" s="34">
        <v>35</v>
      </c>
      <c r="E28" s="35">
        <v>1</v>
      </c>
      <c r="F28" s="11">
        <v>0</v>
      </c>
      <c r="G28" s="35">
        <v>5.4</v>
      </c>
      <c r="H28" s="11">
        <v>0</v>
      </c>
      <c r="I28" s="35">
        <v>0</v>
      </c>
      <c r="J28" s="11">
        <v>4.3</v>
      </c>
      <c r="K28" s="35">
        <v>2.1</v>
      </c>
      <c r="L28" s="11">
        <f t="shared" si="9"/>
        <v>6.4</v>
      </c>
      <c r="M28" s="36">
        <f t="shared" si="1"/>
        <v>0.67187499999999989</v>
      </c>
      <c r="N28" s="11">
        <v>4.0999999999999996</v>
      </c>
      <c r="O28" s="35">
        <v>10.5</v>
      </c>
      <c r="P28" s="11">
        <f t="shared" si="10"/>
        <v>6.481481481481481</v>
      </c>
      <c r="Q28" s="37">
        <v>3.2850000000000001</v>
      </c>
      <c r="R28" s="4">
        <v>77974.384999999995</v>
      </c>
      <c r="S28" s="37">
        <v>29653.276999999998</v>
      </c>
      <c r="T28" s="4">
        <v>19636.821</v>
      </c>
      <c r="U28" s="37">
        <v>0</v>
      </c>
      <c r="V28" s="4">
        <v>107627.662</v>
      </c>
      <c r="W28" s="37">
        <v>107630.947</v>
      </c>
      <c r="X28" s="4">
        <f t="shared" si="3"/>
        <v>2514.0240285714285</v>
      </c>
      <c r="Y28" s="37">
        <f t="shared" si="4"/>
        <v>2514.1178857142859</v>
      </c>
      <c r="Z28" s="38">
        <f t="shared" si="5"/>
        <v>2227.8395714285712</v>
      </c>
    </row>
    <row r="29" spans="1:26">
      <c r="A29" s="21" t="s">
        <v>142</v>
      </c>
      <c r="B29" s="22" t="s">
        <v>199</v>
      </c>
      <c r="C29" s="23" t="s">
        <v>200</v>
      </c>
      <c r="D29" s="24">
        <v>39</v>
      </c>
      <c r="E29" s="25">
        <v>0.8</v>
      </c>
      <c r="F29" s="26">
        <v>0</v>
      </c>
      <c r="G29" s="25">
        <v>6.12</v>
      </c>
      <c r="H29" s="26">
        <v>1</v>
      </c>
      <c r="I29" s="25">
        <v>0.5</v>
      </c>
      <c r="J29" s="26">
        <v>7.42</v>
      </c>
      <c r="K29" s="25">
        <v>1</v>
      </c>
      <c r="L29" s="26">
        <f t="shared" si="9"/>
        <v>8.42</v>
      </c>
      <c r="M29" s="27">
        <f t="shared" si="1"/>
        <v>0.88123515439429934</v>
      </c>
      <c r="N29" s="26">
        <v>5.98</v>
      </c>
      <c r="O29" s="25">
        <v>14.4</v>
      </c>
      <c r="P29" s="26">
        <f t="shared" si="10"/>
        <v>5.47752808988764</v>
      </c>
      <c r="Q29" s="28">
        <v>-10458.142</v>
      </c>
      <c r="R29" s="29">
        <v>132506.821</v>
      </c>
      <c r="S29" s="28">
        <v>67961.467999999993</v>
      </c>
      <c r="T29" s="29">
        <v>20997.501</v>
      </c>
      <c r="U29" s="28">
        <v>28941.862000000001</v>
      </c>
      <c r="V29" s="29">
        <v>200468.28899999999</v>
      </c>
      <c r="W29" s="28">
        <v>190010.147</v>
      </c>
      <c r="X29" s="29">
        <f t="shared" si="3"/>
        <v>3859.7160512820506</v>
      </c>
      <c r="Y29" s="28">
        <f t="shared" si="4"/>
        <v>3591.5585641025637</v>
      </c>
      <c r="Z29" s="30">
        <f t="shared" si="5"/>
        <v>3397.610794871795</v>
      </c>
    </row>
    <row r="30" spans="1:26">
      <c r="A30" s="31" t="s">
        <v>142</v>
      </c>
      <c r="B30" s="32" t="s">
        <v>206</v>
      </c>
      <c r="C30" s="33" t="s">
        <v>207</v>
      </c>
      <c r="D30" s="34">
        <v>26</v>
      </c>
      <c r="E30" s="35">
        <v>1</v>
      </c>
      <c r="F30" s="11">
        <v>1</v>
      </c>
      <c r="G30" s="35">
        <v>4.58</v>
      </c>
      <c r="H30" s="11">
        <v>0</v>
      </c>
      <c r="I30" s="35">
        <v>0</v>
      </c>
      <c r="J30" s="11">
        <v>4.5999999999999996</v>
      </c>
      <c r="K30" s="35">
        <v>2</v>
      </c>
      <c r="L30" s="11">
        <f t="shared" si="9"/>
        <v>6.6</v>
      </c>
      <c r="M30" s="36">
        <f t="shared" si="1"/>
        <v>0.69696969696969691</v>
      </c>
      <c r="N30" s="11">
        <v>3.58</v>
      </c>
      <c r="O30" s="35">
        <f>+N30+L30</f>
        <v>10.18</v>
      </c>
      <c r="P30" s="11">
        <f t="shared" si="10"/>
        <v>5.676855895196506</v>
      </c>
      <c r="Q30" s="37">
        <v>-5387.6689999999999</v>
      </c>
      <c r="R30" s="4">
        <v>87339.467999999993</v>
      </c>
      <c r="S30" s="37">
        <v>59890.625999999997</v>
      </c>
      <c r="T30" s="4">
        <v>27383.651999999998</v>
      </c>
      <c r="U30" s="37">
        <v>0</v>
      </c>
      <c r="V30" s="4">
        <v>147230.09400000001</v>
      </c>
      <c r="W30" s="37">
        <v>141842.42499999999</v>
      </c>
      <c r="X30" s="4">
        <f t="shared" si="3"/>
        <v>4609.4785384615388</v>
      </c>
      <c r="Y30" s="37">
        <f t="shared" si="4"/>
        <v>4402.2604999999994</v>
      </c>
      <c r="Z30" s="38">
        <f t="shared" si="5"/>
        <v>3359.2103076923077</v>
      </c>
    </row>
    <row r="31" spans="1:26">
      <c r="A31" s="21" t="s">
        <v>142</v>
      </c>
      <c r="B31" s="22" t="s">
        <v>218</v>
      </c>
      <c r="C31" s="23" t="s">
        <v>219</v>
      </c>
      <c r="D31" s="24">
        <v>41</v>
      </c>
      <c r="E31" s="25">
        <v>0.7</v>
      </c>
      <c r="F31" s="26">
        <v>0</v>
      </c>
      <c r="G31" s="25">
        <v>6.6</v>
      </c>
      <c r="H31" s="26">
        <v>0</v>
      </c>
      <c r="I31" s="25">
        <v>0</v>
      </c>
      <c r="J31" s="26">
        <v>6.4</v>
      </c>
      <c r="K31" s="25">
        <v>0.9</v>
      </c>
      <c r="L31" s="26">
        <f t="shared" si="9"/>
        <v>7.3000000000000007</v>
      </c>
      <c r="M31" s="27">
        <f t="shared" si="1"/>
        <v>0.87671232876712324</v>
      </c>
      <c r="N31" s="26">
        <v>3.8</v>
      </c>
      <c r="O31" s="25">
        <v>11.100000000000001</v>
      </c>
      <c r="P31" s="26">
        <f t="shared" si="10"/>
        <v>6.2121212121212128</v>
      </c>
      <c r="Q31" s="28">
        <v>-3277.7429999999999</v>
      </c>
      <c r="R31" s="29">
        <v>101316.609</v>
      </c>
      <c r="S31" s="28">
        <v>56497.991000000002</v>
      </c>
      <c r="T31" s="29">
        <v>38008.991999999998</v>
      </c>
      <c r="U31" s="28">
        <v>1048.7329999999999</v>
      </c>
      <c r="V31" s="29">
        <v>157814.6</v>
      </c>
      <c r="W31" s="28">
        <v>154536.85699999999</v>
      </c>
      <c r="X31" s="29">
        <f t="shared" si="3"/>
        <v>2896.5091463414633</v>
      </c>
      <c r="Y31" s="28">
        <f t="shared" si="4"/>
        <v>2816.5641951219509</v>
      </c>
      <c r="Z31" s="30">
        <f t="shared" si="5"/>
        <v>2471.1368048780487</v>
      </c>
    </row>
    <row r="32" spans="1:26">
      <c r="A32" s="31" t="s">
        <v>142</v>
      </c>
      <c r="B32" s="32" t="s">
        <v>233</v>
      </c>
      <c r="C32" s="33" t="s">
        <v>234</v>
      </c>
      <c r="D32" s="34">
        <v>40</v>
      </c>
      <c r="E32" s="35">
        <v>1</v>
      </c>
      <c r="F32" s="11">
        <v>0</v>
      </c>
      <c r="G32" s="35">
        <v>6.47</v>
      </c>
      <c r="H32" s="11">
        <v>0</v>
      </c>
      <c r="I32" s="35">
        <v>0</v>
      </c>
      <c r="J32" s="11">
        <v>7.47</v>
      </c>
      <c r="K32" s="35">
        <v>0</v>
      </c>
      <c r="L32" s="11">
        <f t="shared" si="9"/>
        <v>7.47</v>
      </c>
      <c r="M32" s="36">
        <f t="shared" si="1"/>
        <v>1</v>
      </c>
      <c r="N32" s="11">
        <v>4.0999999999999996</v>
      </c>
      <c r="O32" s="35">
        <v>11.57</v>
      </c>
      <c r="P32" s="11">
        <f t="shared" si="10"/>
        <v>6.1823802163833079</v>
      </c>
      <c r="Q32" s="37">
        <v>-8461.6290000000008</v>
      </c>
      <c r="R32" s="4">
        <v>97263.486000000004</v>
      </c>
      <c r="S32" s="37">
        <v>78411.524999999994</v>
      </c>
      <c r="T32" s="4">
        <v>33757.788</v>
      </c>
      <c r="U32" s="37">
        <v>23169.624</v>
      </c>
      <c r="V32" s="4">
        <v>175675.011</v>
      </c>
      <c r="W32" s="37">
        <v>167213.38200000001</v>
      </c>
      <c r="X32" s="4">
        <f t="shared" si="3"/>
        <v>2968.6899750000002</v>
      </c>
      <c r="Y32" s="37">
        <f t="shared" si="4"/>
        <v>2757.1492500000004</v>
      </c>
      <c r="Z32" s="38">
        <f t="shared" si="5"/>
        <v>2431.5871500000003</v>
      </c>
    </row>
    <row r="33" spans="1:26">
      <c r="A33" s="21" t="s">
        <v>142</v>
      </c>
      <c r="B33" s="22" t="s">
        <v>246</v>
      </c>
      <c r="C33" s="23" t="s">
        <v>247</v>
      </c>
      <c r="D33" s="24">
        <v>36</v>
      </c>
      <c r="E33" s="25">
        <v>0.8</v>
      </c>
      <c r="F33" s="26">
        <v>1</v>
      </c>
      <c r="G33" s="25">
        <v>7.81</v>
      </c>
      <c r="H33" s="26">
        <v>0</v>
      </c>
      <c r="I33" s="25">
        <v>1.34</v>
      </c>
      <c r="J33" s="26">
        <v>6.99</v>
      </c>
      <c r="K33" s="25">
        <v>3.96</v>
      </c>
      <c r="L33" s="26">
        <f t="shared" si="9"/>
        <v>10.95</v>
      </c>
      <c r="M33" s="27">
        <f t="shared" si="1"/>
        <v>0.63835616438356169</v>
      </c>
      <c r="N33" s="26">
        <v>5.83</v>
      </c>
      <c r="O33" s="25">
        <v>16.78</v>
      </c>
      <c r="P33" s="26">
        <f t="shared" si="10"/>
        <v>4.6094750320102431</v>
      </c>
      <c r="Q33" s="28">
        <v>-5649.6350000000002</v>
      </c>
      <c r="R33" s="29">
        <v>116157.05</v>
      </c>
      <c r="S33" s="28">
        <v>81995.892000000007</v>
      </c>
      <c r="T33" s="29">
        <v>19113.984</v>
      </c>
      <c r="U33" s="28">
        <v>15319.742</v>
      </c>
      <c r="V33" s="29">
        <v>198152.94200000001</v>
      </c>
      <c r="W33" s="28">
        <v>192503.307</v>
      </c>
      <c r="X33" s="29">
        <f t="shared" si="3"/>
        <v>4547.7560000000003</v>
      </c>
      <c r="Y33" s="28">
        <f t="shared" si="4"/>
        <v>4390.8216944444448</v>
      </c>
      <c r="Z33" s="30">
        <f t="shared" si="5"/>
        <v>3226.5847222222224</v>
      </c>
    </row>
    <row r="34" spans="1:26">
      <c r="A34" s="31" t="s">
        <v>142</v>
      </c>
      <c r="B34" s="32" t="s">
        <v>248</v>
      </c>
      <c r="C34" s="33" t="s">
        <v>249</v>
      </c>
      <c r="D34" s="34">
        <v>46</v>
      </c>
      <c r="E34" s="35">
        <v>1</v>
      </c>
      <c r="F34" s="11">
        <v>0</v>
      </c>
      <c r="G34" s="35">
        <v>5.23</v>
      </c>
      <c r="H34" s="11">
        <v>0</v>
      </c>
      <c r="I34" s="35">
        <v>0</v>
      </c>
      <c r="J34" s="11">
        <v>5.56</v>
      </c>
      <c r="K34" s="35">
        <v>0.67</v>
      </c>
      <c r="L34" s="11">
        <f t="shared" si="9"/>
        <v>6.2299999999999995</v>
      </c>
      <c r="M34" s="36">
        <f t="shared" si="1"/>
        <v>0.8924558587479936</v>
      </c>
      <c r="N34" s="11">
        <v>2.74</v>
      </c>
      <c r="O34" s="35">
        <v>8.9699999999999989</v>
      </c>
      <c r="P34" s="11">
        <f t="shared" si="10"/>
        <v>8.7954110898661568</v>
      </c>
      <c r="Q34" s="37">
        <v>-2432.4749999999999</v>
      </c>
      <c r="R34" s="4">
        <v>87979.928</v>
      </c>
      <c r="S34" s="37">
        <v>109631.577</v>
      </c>
      <c r="T34" s="4">
        <v>9115.6440000000002</v>
      </c>
      <c r="U34" s="37">
        <v>34892.89</v>
      </c>
      <c r="V34" s="4">
        <v>197611.505</v>
      </c>
      <c r="W34" s="37">
        <v>195179.03</v>
      </c>
      <c r="X34" s="4">
        <f t="shared" si="3"/>
        <v>3339.1950217391309</v>
      </c>
      <c r="Y34" s="37">
        <f t="shared" si="4"/>
        <v>3286.3151304347821</v>
      </c>
      <c r="Z34" s="38">
        <f t="shared" si="5"/>
        <v>1912.6071304347827</v>
      </c>
    </row>
    <row r="35" spans="1:26" s="15" customFormat="1">
      <c r="A35" s="39" t="s">
        <v>142</v>
      </c>
      <c r="B35" s="40" t="s">
        <v>257</v>
      </c>
      <c r="C35" s="41"/>
      <c r="D35" s="42">
        <f>SUM(D18:D34)</f>
        <v>602</v>
      </c>
      <c r="E35" s="43">
        <f>SUM(E18:E34)</f>
        <v>15</v>
      </c>
      <c r="F35" s="44">
        <f t="shared" ref="F35:L35" si="11">SUM(F18:F34)</f>
        <v>3.7</v>
      </c>
      <c r="G35" s="43">
        <f t="shared" si="11"/>
        <v>92.574799999999996</v>
      </c>
      <c r="H35" s="44">
        <f t="shared" si="11"/>
        <v>1</v>
      </c>
      <c r="I35" s="43">
        <f t="shared" si="11"/>
        <v>4.5986000000000002</v>
      </c>
      <c r="J35" s="44">
        <f t="shared" si="11"/>
        <v>81.531700000000001</v>
      </c>
      <c r="K35" s="43">
        <f t="shared" si="11"/>
        <v>34.561700000000002</v>
      </c>
      <c r="L35" s="44">
        <f t="shared" si="11"/>
        <v>116.0934</v>
      </c>
      <c r="M35" s="45">
        <f t="shared" si="1"/>
        <v>0.70229401499137767</v>
      </c>
      <c r="N35" s="44">
        <f>SUM(N18:N34)</f>
        <v>63.400000000000006</v>
      </c>
      <c r="O35" s="43">
        <f t="shared" ref="O35:P35" si="12">SUM(O18:O34)</f>
        <v>179.49339999999998</v>
      </c>
      <c r="P35" s="44">
        <f t="shared" si="12"/>
        <v>112.92755402685424</v>
      </c>
      <c r="Q35" s="46">
        <f>SUM(Q18:Q34)</f>
        <v>-110271.30759999999</v>
      </c>
      <c r="R35" s="47">
        <f t="shared" ref="R35:W35" si="13">SUM(R18:R34)</f>
        <v>1378976.9326000002</v>
      </c>
      <c r="S35" s="46">
        <f t="shared" si="13"/>
        <v>853957.38760000013</v>
      </c>
      <c r="T35" s="47">
        <f t="shared" si="13"/>
        <v>293022.23380000005</v>
      </c>
      <c r="U35" s="46">
        <f t="shared" si="13"/>
        <v>145775.12299999996</v>
      </c>
      <c r="V35" s="47">
        <f t="shared" si="13"/>
        <v>2232934.3202</v>
      </c>
      <c r="W35" s="46">
        <f t="shared" si="13"/>
        <v>2122663.0126</v>
      </c>
      <c r="X35" s="47">
        <f t="shared" si="3"/>
        <v>2980.2939591362128</v>
      </c>
      <c r="Y35" s="46">
        <f t="shared" si="4"/>
        <v>2797.1190295681063</v>
      </c>
      <c r="Z35" s="48">
        <f t="shared" si="5"/>
        <v>2290.6593564784057</v>
      </c>
    </row>
    <row r="36" spans="1:26">
      <c r="A36" s="49" t="s">
        <v>120</v>
      </c>
      <c r="B36" s="50" t="s">
        <v>121</v>
      </c>
      <c r="C36" s="51" t="s">
        <v>122</v>
      </c>
      <c r="D36" s="52">
        <v>94</v>
      </c>
      <c r="E36" s="53">
        <v>1</v>
      </c>
      <c r="F36" s="54">
        <v>1</v>
      </c>
      <c r="G36" s="53">
        <v>10.6075</v>
      </c>
      <c r="H36" s="54">
        <v>0</v>
      </c>
      <c r="I36" s="53">
        <v>1</v>
      </c>
      <c r="J36" s="54">
        <v>13.6075</v>
      </c>
      <c r="K36" s="53">
        <v>0</v>
      </c>
      <c r="L36" s="54">
        <f t="shared" ref="L36:L56" si="14">+K36+J36</f>
        <v>13.6075</v>
      </c>
      <c r="M36" s="55">
        <f t="shared" si="1"/>
        <v>1</v>
      </c>
      <c r="N36" s="54">
        <v>8.3000000000000007</v>
      </c>
      <c r="O36" s="53">
        <v>21.907499999999999</v>
      </c>
      <c r="P36" s="54">
        <f t="shared" ref="P36:P56" si="15">+D36/(H36+G36)</f>
        <v>8.8616544897478207</v>
      </c>
      <c r="Q36" s="56">
        <v>-1205.4090000000001</v>
      </c>
      <c r="R36" s="57">
        <v>174547.228</v>
      </c>
      <c r="S36" s="56">
        <v>126182.549</v>
      </c>
      <c r="T36" s="57">
        <v>67296.813999999998</v>
      </c>
      <c r="U36" s="56">
        <v>31342.050999999999</v>
      </c>
      <c r="V36" s="57">
        <v>300729.777</v>
      </c>
      <c r="W36" s="56">
        <v>299524.36800000002</v>
      </c>
      <c r="X36" s="57">
        <f t="shared" si="3"/>
        <v>2149.9033191489361</v>
      </c>
      <c r="Y36" s="56">
        <f t="shared" si="4"/>
        <v>2137.0798191489366</v>
      </c>
      <c r="Z36" s="58">
        <f t="shared" si="5"/>
        <v>1856.8854042553191</v>
      </c>
    </row>
    <row r="37" spans="1:26">
      <c r="A37" s="21" t="s">
        <v>120</v>
      </c>
      <c r="B37" s="22" t="s">
        <v>126</v>
      </c>
      <c r="C37" s="23" t="s">
        <v>127</v>
      </c>
      <c r="D37" s="24">
        <v>97</v>
      </c>
      <c r="E37" s="25">
        <v>1</v>
      </c>
      <c r="F37" s="26">
        <v>1</v>
      </c>
      <c r="G37" s="25">
        <v>11.0952</v>
      </c>
      <c r="H37" s="26">
        <v>0</v>
      </c>
      <c r="I37" s="25">
        <v>0</v>
      </c>
      <c r="J37" s="26">
        <v>13.0952</v>
      </c>
      <c r="K37" s="25">
        <v>0</v>
      </c>
      <c r="L37" s="26">
        <f t="shared" si="14"/>
        <v>13.0952</v>
      </c>
      <c r="M37" s="27">
        <f t="shared" si="1"/>
        <v>1</v>
      </c>
      <c r="N37" s="26">
        <v>6.0303999999999993</v>
      </c>
      <c r="O37" s="25">
        <v>19.125599999999999</v>
      </c>
      <c r="P37" s="26">
        <f t="shared" si="15"/>
        <v>8.7425192876198707</v>
      </c>
      <c r="Q37" s="28">
        <v>-9184</v>
      </c>
      <c r="R37" s="29">
        <v>151766</v>
      </c>
      <c r="S37" s="28">
        <v>60144</v>
      </c>
      <c r="T37" s="29">
        <v>37459</v>
      </c>
      <c r="U37" s="28">
        <v>4741</v>
      </c>
      <c r="V37" s="29">
        <f>+S37+R37</f>
        <v>211910</v>
      </c>
      <c r="W37" s="28">
        <f>+V37+Q37</f>
        <v>202726</v>
      </c>
      <c r="X37" s="29">
        <f t="shared" si="3"/>
        <v>1749.5876288659795</v>
      </c>
      <c r="Y37" s="28">
        <f t="shared" si="4"/>
        <v>1654.9072164948454</v>
      </c>
      <c r="Z37" s="30">
        <f t="shared" si="5"/>
        <v>1564.5979381443299</v>
      </c>
    </row>
    <row r="38" spans="1:26">
      <c r="A38" s="31" t="s">
        <v>120</v>
      </c>
      <c r="B38" s="32" t="s">
        <v>135</v>
      </c>
      <c r="C38" s="33" t="s">
        <v>136</v>
      </c>
      <c r="D38" s="34">
        <v>90</v>
      </c>
      <c r="E38" s="35">
        <v>0.8</v>
      </c>
      <c r="F38" s="11">
        <v>1</v>
      </c>
      <c r="G38" s="35">
        <v>10.0457</v>
      </c>
      <c r="H38" s="11">
        <v>0</v>
      </c>
      <c r="I38" s="35">
        <v>1</v>
      </c>
      <c r="J38" s="11">
        <v>11.035699999999999</v>
      </c>
      <c r="K38" s="35">
        <v>1.81</v>
      </c>
      <c r="L38" s="11">
        <f t="shared" si="14"/>
        <v>12.845699999999999</v>
      </c>
      <c r="M38" s="36">
        <f t="shared" si="1"/>
        <v>0.85909681839058982</v>
      </c>
      <c r="N38" s="11">
        <v>7.0750000000000002</v>
      </c>
      <c r="O38" s="35">
        <v>19.9207</v>
      </c>
      <c r="P38" s="11">
        <f t="shared" si="15"/>
        <v>8.9590571090118161</v>
      </c>
      <c r="Q38" s="37">
        <v>-10132.751</v>
      </c>
      <c r="R38" s="4">
        <v>157909.861</v>
      </c>
      <c r="S38" s="37">
        <v>92493.137000000002</v>
      </c>
      <c r="T38" s="4">
        <v>24227.232</v>
      </c>
      <c r="U38" s="37">
        <v>43023.031000000003</v>
      </c>
      <c r="V38" s="4">
        <v>250402.99799999999</v>
      </c>
      <c r="W38" s="37">
        <v>240270.247</v>
      </c>
      <c r="X38" s="4">
        <f t="shared" si="3"/>
        <v>2035.0303888888886</v>
      </c>
      <c r="Y38" s="37">
        <f t="shared" si="4"/>
        <v>1922.4442666666666</v>
      </c>
      <c r="Z38" s="38">
        <f t="shared" si="5"/>
        <v>1754.5540111111111</v>
      </c>
    </row>
    <row r="39" spans="1:26">
      <c r="A39" s="21" t="s">
        <v>120</v>
      </c>
      <c r="B39" s="22" t="s">
        <v>149</v>
      </c>
      <c r="C39" s="23" t="s">
        <v>151</v>
      </c>
      <c r="D39" s="24">
        <v>95</v>
      </c>
      <c r="E39" s="25">
        <v>1</v>
      </c>
      <c r="F39" s="26">
        <v>0</v>
      </c>
      <c r="G39" s="25">
        <v>11.5197</v>
      </c>
      <c r="H39" s="26">
        <v>0</v>
      </c>
      <c r="I39" s="25">
        <v>1.8181</v>
      </c>
      <c r="J39" s="26">
        <v>8.8013999999999992</v>
      </c>
      <c r="K39" s="25">
        <v>5.5363999999999995</v>
      </c>
      <c r="L39" s="26">
        <f t="shared" si="14"/>
        <v>14.337799999999998</v>
      </c>
      <c r="M39" s="27">
        <f t="shared" si="1"/>
        <v>0.61385986692519079</v>
      </c>
      <c r="N39" s="26">
        <v>8.0000000000000036</v>
      </c>
      <c r="O39" s="25">
        <v>22.337800000000001</v>
      </c>
      <c r="P39" s="26">
        <f t="shared" si="15"/>
        <v>8.2467425366980045</v>
      </c>
      <c r="Q39" s="28">
        <v>-2995.9609999999998</v>
      </c>
      <c r="R39" s="29">
        <v>163342.23700000002</v>
      </c>
      <c r="S39" s="28">
        <v>54151.19</v>
      </c>
      <c r="T39" s="29">
        <v>33558.317999999999</v>
      </c>
      <c r="U39" s="28">
        <v>290.58</v>
      </c>
      <c r="V39" s="29">
        <v>217493.42700000003</v>
      </c>
      <c r="W39" s="28">
        <v>214497.46600000001</v>
      </c>
      <c r="X39" s="29">
        <f t="shared" si="3"/>
        <v>1933.1003052631584</v>
      </c>
      <c r="Y39" s="28">
        <f t="shared" si="4"/>
        <v>1901.5638736842109</v>
      </c>
      <c r="Z39" s="30">
        <f t="shared" si="5"/>
        <v>1719.391968421053</v>
      </c>
    </row>
    <row r="40" spans="1:26">
      <c r="A40" s="31" t="s">
        <v>120</v>
      </c>
      <c r="B40" s="32" t="s">
        <v>158</v>
      </c>
      <c r="C40" s="33" t="s">
        <v>160</v>
      </c>
      <c r="D40" s="34">
        <v>65</v>
      </c>
      <c r="E40" s="35">
        <v>1</v>
      </c>
      <c r="F40" s="11">
        <v>0</v>
      </c>
      <c r="G40" s="35">
        <v>10.36</v>
      </c>
      <c r="H40" s="11">
        <v>1</v>
      </c>
      <c r="I40" s="35">
        <v>0</v>
      </c>
      <c r="J40" s="11">
        <v>12.35</v>
      </c>
      <c r="K40" s="35">
        <v>1.01</v>
      </c>
      <c r="L40" s="11">
        <f t="shared" si="14"/>
        <v>13.36</v>
      </c>
      <c r="M40" s="36">
        <f t="shared" si="1"/>
        <v>0.92440119760479045</v>
      </c>
      <c r="N40" s="11">
        <v>7.6</v>
      </c>
      <c r="O40" s="35">
        <v>20.96</v>
      </c>
      <c r="P40" s="11">
        <f t="shared" si="15"/>
        <v>5.721830985915493</v>
      </c>
      <c r="Q40" s="37">
        <v>-15576.907999999999</v>
      </c>
      <c r="R40" s="4">
        <v>156424.21599999999</v>
      </c>
      <c r="S40" s="37">
        <v>92261.614000000001</v>
      </c>
      <c r="T40" s="4">
        <v>29380.699000000001</v>
      </c>
      <c r="U40" s="37">
        <v>34998.703999999998</v>
      </c>
      <c r="V40" s="4">
        <v>248685.83</v>
      </c>
      <c r="W40" s="37">
        <v>233108.92199999999</v>
      </c>
      <c r="X40" s="4">
        <f t="shared" si="3"/>
        <v>2835.4834923076924</v>
      </c>
      <c r="Y40" s="37">
        <f t="shared" si="4"/>
        <v>2595.8387538461538</v>
      </c>
      <c r="Z40" s="38">
        <f t="shared" si="5"/>
        <v>2406.5263999999997</v>
      </c>
    </row>
    <row r="41" spans="1:26">
      <c r="A41" s="21" t="s">
        <v>120</v>
      </c>
      <c r="B41" s="22" t="s">
        <v>166</v>
      </c>
      <c r="C41" s="23" t="s">
        <v>167</v>
      </c>
      <c r="D41" s="24">
        <v>78</v>
      </c>
      <c r="E41" s="25">
        <v>1</v>
      </c>
      <c r="F41" s="26">
        <v>1</v>
      </c>
      <c r="G41" s="25">
        <v>10.65</v>
      </c>
      <c r="H41" s="26">
        <v>0</v>
      </c>
      <c r="I41" s="25">
        <v>1</v>
      </c>
      <c r="J41" s="26">
        <v>11.8</v>
      </c>
      <c r="K41" s="25">
        <v>1.85</v>
      </c>
      <c r="L41" s="26">
        <f t="shared" si="14"/>
        <v>13.65</v>
      </c>
      <c r="M41" s="27">
        <f t="shared" si="1"/>
        <v>0.86446886446886451</v>
      </c>
      <c r="N41" s="26">
        <v>5.45</v>
      </c>
      <c r="O41" s="25">
        <v>19.100000000000001</v>
      </c>
      <c r="P41" s="26">
        <f t="shared" si="15"/>
        <v>7.323943661971831</v>
      </c>
      <c r="Q41" s="28">
        <v>-31714.95</v>
      </c>
      <c r="R41" s="29">
        <v>149886.92499999999</v>
      </c>
      <c r="S41" s="28">
        <v>33276.663</v>
      </c>
      <c r="T41" s="29">
        <v>10932</v>
      </c>
      <c r="U41" s="28">
        <v>11.250999999999999</v>
      </c>
      <c r="V41" s="29">
        <v>183163.58799999999</v>
      </c>
      <c r="W41" s="28">
        <v>151448.63800000001</v>
      </c>
      <c r="X41" s="29">
        <f t="shared" si="3"/>
        <v>2207.9530384615387</v>
      </c>
      <c r="Y41" s="28">
        <f t="shared" si="4"/>
        <v>1801.3511153846157</v>
      </c>
      <c r="Z41" s="30">
        <f t="shared" si="5"/>
        <v>1921.6272435897433</v>
      </c>
    </row>
    <row r="42" spans="1:26">
      <c r="A42" s="31" t="s">
        <v>120</v>
      </c>
      <c r="B42" s="32" t="s">
        <v>191</v>
      </c>
      <c r="C42" s="33" t="s">
        <v>192</v>
      </c>
      <c r="D42" s="34">
        <v>73</v>
      </c>
      <c r="E42" s="35">
        <v>1</v>
      </c>
      <c r="F42" s="11">
        <v>0</v>
      </c>
      <c r="G42" s="35">
        <v>8.5206</v>
      </c>
      <c r="H42" s="11">
        <v>0</v>
      </c>
      <c r="I42" s="35">
        <v>1</v>
      </c>
      <c r="J42" s="11">
        <v>9.0717999999999996</v>
      </c>
      <c r="K42" s="35">
        <v>2.4487999999999999</v>
      </c>
      <c r="L42" s="11">
        <f t="shared" si="14"/>
        <v>11.5206</v>
      </c>
      <c r="M42" s="36">
        <f t="shared" si="1"/>
        <v>0.78744162630418557</v>
      </c>
      <c r="N42" s="11">
        <v>6.5999999999999988</v>
      </c>
      <c r="O42" s="35">
        <v>18.1206</v>
      </c>
      <c r="P42" s="11">
        <f t="shared" si="15"/>
        <v>8.5674717742881956</v>
      </c>
      <c r="Q42" s="37">
        <v>-34148.860999999997</v>
      </c>
      <c r="R42" s="4">
        <v>137004.12599999999</v>
      </c>
      <c r="S42" s="37">
        <v>98950.534</v>
      </c>
      <c r="T42" s="4">
        <v>37269.455999999998</v>
      </c>
      <c r="U42" s="37">
        <v>18703.867999999999</v>
      </c>
      <c r="V42" s="4">
        <v>235954.66</v>
      </c>
      <c r="W42" s="37">
        <v>201805.799</v>
      </c>
      <c r="X42" s="4">
        <f t="shared" si="3"/>
        <v>2465.4977534246577</v>
      </c>
      <c r="Y42" s="37">
        <f t="shared" si="4"/>
        <v>1997.7051369863013</v>
      </c>
      <c r="Z42" s="38">
        <f t="shared" si="5"/>
        <v>1876.7688493150683</v>
      </c>
    </row>
    <row r="43" spans="1:26">
      <c r="A43" s="21" t="s">
        <v>120</v>
      </c>
      <c r="B43" s="22" t="s">
        <v>193</v>
      </c>
      <c r="C43" s="23" t="s">
        <v>194</v>
      </c>
      <c r="D43" s="24">
        <v>55</v>
      </c>
      <c r="E43" s="25">
        <v>0.6</v>
      </c>
      <c r="F43" s="26">
        <v>0</v>
      </c>
      <c r="G43" s="25">
        <v>5.8</v>
      </c>
      <c r="H43" s="26">
        <v>0</v>
      </c>
      <c r="I43" s="25">
        <v>0</v>
      </c>
      <c r="J43" s="26">
        <v>6.4</v>
      </c>
      <c r="K43" s="25">
        <v>0</v>
      </c>
      <c r="L43" s="26">
        <f t="shared" si="14"/>
        <v>6.4</v>
      </c>
      <c r="M43" s="27">
        <f t="shared" si="1"/>
        <v>1</v>
      </c>
      <c r="N43" s="26">
        <v>2.5</v>
      </c>
      <c r="O43" s="25">
        <v>8.9</v>
      </c>
      <c r="P43" s="26">
        <f t="shared" si="15"/>
        <v>9.4827586206896548</v>
      </c>
      <c r="Q43" s="28">
        <v>-74.650000000000006</v>
      </c>
      <c r="R43" s="29">
        <v>97573.572</v>
      </c>
      <c r="S43" s="28">
        <v>63055.402000000002</v>
      </c>
      <c r="T43" s="29">
        <v>36841.870000000003</v>
      </c>
      <c r="U43" s="28">
        <v>4828.3010000000004</v>
      </c>
      <c r="V43" s="29">
        <v>160628.97399999999</v>
      </c>
      <c r="W43" s="28">
        <v>160554.32399999999</v>
      </c>
      <c r="X43" s="29">
        <f t="shared" si="3"/>
        <v>2162.8873272727269</v>
      </c>
      <c r="Y43" s="28">
        <f t="shared" si="4"/>
        <v>2161.5300545454543</v>
      </c>
      <c r="Z43" s="30">
        <f t="shared" si="5"/>
        <v>1774.0649454545455</v>
      </c>
    </row>
    <row r="44" spans="1:26">
      <c r="A44" s="31" t="s">
        <v>120</v>
      </c>
      <c r="B44" s="32" t="s">
        <v>195</v>
      </c>
      <c r="C44" s="33" t="s">
        <v>196</v>
      </c>
      <c r="D44" s="34">
        <v>52</v>
      </c>
      <c r="E44" s="35">
        <v>1</v>
      </c>
      <c r="F44" s="11">
        <v>0</v>
      </c>
      <c r="G44" s="35">
        <v>7.65</v>
      </c>
      <c r="H44" s="11">
        <v>0</v>
      </c>
      <c r="I44" s="35">
        <v>0</v>
      </c>
      <c r="J44" s="11">
        <v>8.65</v>
      </c>
      <c r="K44" s="35">
        <v>0</v>
      </c>
      <c r="L44" s="11">
        <f t="shared" si="14"/>
        <v>8.65</v>
      </c>
      <c r="M44" s="36">
        <f t="shared" si="1"/>
        <v>1</v>
      </c>
      <c r="N44" s="11">
        <v>2.69</v>
      </c>
      <c r="O44" s="35">
        <v>11.34</v>
      </c>
      <c r="P44" s="11">
        <f t="shared" si="15"/>
        <v>6.7973856209150325</v>
      </c>
      <c r="Q44" s="37">
        <v>-3686.0920000000001</v>
      </c>
      <c r="R44" s="4">
        <v>96299.978000000003</v>
      </c>
      <c r="S44" s="37">
        <v>43668</v>
      </c>
      <c r="T44" s="4">
        <v>21912</v>
      </c>
      <c r="U44" s="37">
        <v>3826.4229999999998</v>
      </c>
      <c r="V44" s="4">
        <v>139967.978</v>
      </c>
      <c r="W44" s="37">
        <v>136281.886</v>
      </c>
      <c r="X44" s="4">
        <f t="shared" si="3"/>
        <v>2196.7222115384616</v>
      </c>
      <c r="Y44" s="37">
        <f t="shared" si="4"/>
        <v>2125.8358269230771</v>
      </c>
      <c r="Z44" s="38">
        <f t="shared" si="5"/>
        <v>1851.9226538461539</v>
      </c>
    </row>
    <row r="45" spans="1:26">
      <c r="A45" s="21" t="s">
        <v>120</v>
      </c>
      <c r="B45" s="22" t="s">
        <v>199</v>
      </c>
      <c r="C45" s="23" t="s">
        <v>201</v>
      </c>
      <c r="D45" s="24">
        <v>67</v>
      </c>
      <c r="E45" s="25">
        <v>0.7</v>
      </c>
      <c r="F45" s="26">
        <v>0</v>
      </c>
      <c r="G45" s="25">
        <v>6.5</v>
      </c>
      <c r="H45" s="26">
        <v>2.9</v>
      </c>
      <c r="I45" s="25">
        <v>1.5</v>
      </c>
      <c r="J45" s="26">
        <v>10.35</v>
      </c>
      <c r="K45" s="25">
        <v>1.25</v>
      </c>
      <c r="L45" s="26">
        <f t="shared" si="14"/>
        <v>11.6</v>
      </c>
      <c r="M45" s="27">
        <f t="shared" si="1"/>
        <v>0.89224137931034486</v>
      </c>
      <c r="N45" s="26">
        <v>10.69</v>
      </c>
      <c r="O45" s="25">
        <v>22.29</v>
      </c>
      <c r="P45" s="26">
        <f t="shared" si="15"/>
        <v>7.1276595744680851</v>
      </c>
      <c r="Q45" s="28">
        <v>-14149.892</v>
      </c>
      <c r="R45" s="29">
        <v>180888.32699999999</v>
      </c>
      <c r="S45" s="28">
        <v>79997.62</v>
      </c>
      <c r="T45" s="29">
        <v>21964.906999999999</v>
      </c>
      <c r="U45" s="28">
        <v>28905.63</v>
      </c>
      <c r="V45" s="29">
        <v>260885.94699999999</v>
      </c>
      <c r="W45" s="28">
        <v>246736.05499999999</v>
      </c>
      <c r="X45" s="29">
        <f t="shared" si="3"/>
        <v>3134.5583582089548</v>
      </c>
      <c r="Y45" s="28">
        <f t="shared" si="4"/>
        <v>2923.3659402985072</v>
      </c>
      <c r="Z45" s="30">
        <f t="shared" si="5"/>
        <v>2699.8257761194027</v>
      </c>
    </row>
    <row r="46" spans="1:26">
      <c r="A46" s="31" t="s">
        <v>120</v>
      </c>
      <c r="B46" s="32" t="s">
        <v>202</v>
      </c>
      <c r="C46" s="33" t="s">
        <v>203</v>
      </c>
      <c r="D46" s="34">
        <v>76</v>
      </c>
      <c r="E46" s="35">
        <v>1</v>
      </c>
      <c r="F46" s="11">
        <v>0</v>
      </c>
      <c r="G46" s="35">
        <v>10.5</v>
      </c>
      <c r="H46" s="11">
        <v>0</v>
      </c>
      <c r="I46" s="35">
        <v>0</v>
      </c>
      <c r="J46" s="11">
        <v>7.75</v>
      </c>
      <c r="K46" s="35">
        <v>3.75</v>
      </c>
      <c r="L46" s="11">
        <f t="shared" si="14"/>
        <v>11.5</v>
      </c>
      <c r="M46" s="36">
        <f t="shared" si="1"/>
        <v>0.67391304347826086</v>
      </c>
      <c r="N46" s="11">
        <v>6.08</v>
      </c>
      <c r="O46" s="35">
        <v>17.579999999999998</v>
      </c>
      <c r="P46" s="11">
        <f t="shared" si="15"/>
        <v>7.2380952380952381</v>
      </c>
      <c r="Q46" s="37">
        <v>-36870.319000000003</v>
      </c>
      <c r="R46" s="4">
        <v>128597.694</v>
      </c>
      <c r="S46" s="59">
        <v>76248</v>
      </c>
      <c r="T46" s="13">
        <v>31984.124</v>
      </c>
      <c r="U46" s="59">
        <v>23161</v>
      </c>
      <c r="V46" s="4">
        <v>181684.55900000001</v>
      </c>
      <c r="W46" s="37">
        <v>144814.24</v>
      </c>
      <c r="X46" s="4">
        <f t="shared" si="3"/>
        <v>1664.9925657894739</v>
      </c>
      <c r="Y46" s="37">
        <f t="shared" si="4"/>
        <v>1179.8567894736841</v>
      </c>
      <c r="Z46" s="38">
        <f t="shared" si="5"/>
        <v>1692.0749210526317</v>
      </c>
    </row>
    <row r="47" spans="1:26">
      <c r="A47" s="21" t="s">
        <v>120</v>
      </c>
      <c r="B47" s="22" t="s">
        <v>204</v>
      </c>
      <c r="C47" s="23" t="s">
        <v>205</v>
      </c>
      <c r="D47" s="24">
        <v>71</v>
      </c>
      <c r="E47" s="25">
        <v>0.9</v>
      </c>
      <c r="F47" s="26">
        <v>1</v>
      </c>
      <c r="G47" s="25">
        <v>8.2200000000000006</v>
      </c>
      <c r="H47" s="26">
        <v>0</v>
      </c>
      <c r="I47" s="25">
        <v>1</v>
      </c>
      <c r="J47" s="26">
        <v>11.12</v>
      </c>
      <c r="K47" s="25">
        <v>0</v>
      </c>
      <c r="L47" s="26">
        <f t="shared" si="14"/>
        <v>11.12</v>
      </c>
      <c r="M47" s="27">
        <f t="shared" si="1"/>
        <v>1</v>
      </c>
      <c r="N47" s="26">
        <v>3.98</v>
      </c>
      <c r="O47" s="25">
        <v>15.1</v>
      </c>
      <c r="P47" s="26">
        <f t="shared" si="15"/>
        <v>8.6374695863746958</v>
      </c>
      <c r="Q47" s="28">
        <v>-13118.638999999999</v>
      </c>
      <c r="R47" s="29">
        <v>141649.13</v>
      </c>
      <c r="S47" s="28">
        <v>42063.716999999997</v>
      </c>
      <c r="T47" s="29">
        <v>16310.544</v>
      </c>
      <c r="U47" s="28">
        <v>0</v>
      </c>
      <c r="V47" s="29">
        <v>183712.84700000001</v>
      </c>
      <c r="W47" s="28">
        <v>170594.20800000001</v>
      </c>
      <c r="X47" s="29">
        <f t="shared" si="3"/>
        <v>2357.7789154929578</v>
      </c>
      <c r="Y47" s="28">
        <f t="shared" si="4"/>
        <v>2173.0093521126764</v>
      </c>
      <c r="Z47" s="30">
        <f t="shared" si="5"/>
        <v>1995.0581690140846</v>
      </c>
    </row>
    <row r="48" spans="1:26">
      <c r="A48" s="31" t="s">
        <v>120</v>
      </c>
      <c r="B48" s="32" t="s">
        <v>206</v>
      </c>
      <c r="C48" s="33" t="s">
        <v>208</v>
      </c>
      <c r="D48" s="34">
        <v>94</v>
      </c>
      <c r="E48" s="35">
        <v>1</v>
      </c>
      <c r="F48" s="11">
        <v>1</v>
      </c>
      <c r="G48" s="35">
        <v>10.6295</v>
      </c>
      <c r="H48" s="11">
        <v>0</v>
      </c>
      <c r="I48" s="35">
        <v>1.0476000000000001</v>
      </c>
      <c r="J48" s="11">
        <v>10.107100000000001</v>
      </c>
      <c r="K48" s="35">
        <v>3.57</v>
      </c>
      <c r="L48" s="11">
        <f t="shared" si="14"/>
        <v>13.677100000000001</v>
      </c>
      <c r="M48" s="36">
        <f t="shared" si="1"/>
        <v>0.73897975448011644</v>
      </c>
      <c r="N48" s="11">
        <v>7.24</v>
      </c>
      <c r="O48" s="35">
        <v>20.917100000000001</v>
      </c>
      <c r="P48" s="11">
        <f t="shared" si="15"/>
        <v>8.8433134201985037</v>
      </c>
      <c r="Q48" s="37">
        <v>-13083.843000000001</v>
      </c>
      <c r="R48" s="4">
        <v>156180.40400000001</v>
      </c>
      <c r="S48" s="37">
        <v>137521.899</v>
      </c>
      <c r="T48" s="4">
        <v>92551.92</v>
      </c>
      <c r="U48" s="37">
        <v>0</v>
      </c>
      <c r="V48" s="4">
        <v>293702.30300000001</v>
      </c>
      <c r="W48" s="37">
        <v>280618.46000000002</v>
      </c>
      <c r="X48" s="4">
        <f t="shared" si="3"/>
        <v>2139.8976914893619</v>
      </c>
      <c r="Y48" s="37">
        <f t="shared" si="4"/>
        <v>2000.7078723404259</v>
      </c>
      <c r="Z48" s="38">
        <f t="shared" si="5"/>
        <v>1661.4936595744682</v>
      </c>
    </row>
    <row r="49" spans="1:26">
      <c r="A49" s="21" t="s">
        <v>120</v>
      </c>
      <c r="B49" s="22" t="s">
        <v>212</v>
      </c>
      <c r="C49" s="23" t="s">
        <v>213</v>
      </c>
      <c r="D49" s="24">
        <v>79</v>
      </c>
      <c r="E49" s="25">
        <v>1</v>
      </c>
      <c r="F49" s="26">
        <v>1</v>
      </c>
      <c r="G49" s="25">
        <v>10.32</v>
      </c>
      <c r="H49" s="26">
        <v>0</v>
      </c>
      <c r="I49" s="25">
        <v>1</v>
      </c>
      <c r="J49" s="26">
        <v>10.6</v>
      </c>
      <c r="K49" s="25">
        <v>2.72</v>
      </c>
      <c r="L49" s="26">
        <f t="shared" si="14"/>
        <v>13.32</v>
      </c>
      <c r="M49" s="27">
        <f t="shared" si="1"/>
        <v>0.79579579579579574</v>
      </c>
      <c r="N49" s="26">
        <v>8.85</v>
      </c>
      <c r="O49" s="25">
        <v>22.17</v>
      </c>
      <c r="P49" s="26">
        <f t="shared" si="15"/>
        <v>7.6550387596899219</v>
      </c>
      <c r="Q49" s="28">
        <v>-7966.2129999999997</v>
      </c>
      <c r="R49" s="29">
        <v>163658.72200000001</v>
      </c>
      <c r="S49" s="28">
        <v>58105.930999999997</v>
      </c>
      <c r="T49" s="29">
        <v>12444.828</v>
      </c>
      <c r="U49" s="28">
        <v>14019.53</v>
      </c>
      <c r="V49" s="29">
        <v>221764.65299999999</v>
      </c>
      <c r="W49" s="28">
        <v>213798.44</v>
      </c>
      <c r="X49" s="29">
        <f t="shared" si="3"/>
        <v>2472.1556329113923</v>
      </c>
      <c r="Y49" s="28">
        <f t="shared" si="4"/>
        <v>2371.3174936708861</v>
      </c>
      <c r="Z49" s="30">
        <f t="shared" si="5"/>
        <v>2071.6293924050633</v>
      </c>
    </row>
    <row r="50" spans="1:26">
      <c r="A50" s="31" t="s">
        <v>120</v>
      </c>
      <c r="B50" s="32" t="s">
        <v>216</v>
      </c>
      <c r="C50" s="33" t="s">
        <v>217</v>
      </c>
      <c r="D50" s="34">
        <v>75</v>
      </c>
      <c r="E50" s="35">
        <v>0.65</v>
      </c>
      <c r="F50" s="11">
        <v>0</v>
      </c>
      <c r="G50" s="35">
        <v>9.26</v>
      </c>
      <c r="H50" s="11">
        <v>0</v>
      </c>
      <c r="I50" s="35">
        <v>1</v>
      </c>
      <c r="J50" s="11">
        <v>6.06</v>
      </c>
      <c r="K50" s="35">
        <v>5.85</v>
      </c>
      <c r="L50" s="11">
        <f t="shared" si="14"/>
        <v>11.91</v>
      </c>
      <c r="M50" s="36">
        <f t="shared" si="1"/>
        <v>0.50881612090680095</v>
      </c>
      <c r="N50" s="11">
        <v>7.2</v>
      </c>
      <c r="O50" s="35">
        <v>19.11</v>
      </c>
      <c r="P50" s="11">
        <f t="shared" si="15"/>
        <v>8.0993520518358526</v>
      </c>
      <c r="Q50" s="37">
        <v>-2538.9029999999998</v>
      </c>
      <c r="R50" s="4">
        <v>123364.639</v>
      </c>
      <c r="S50" s="37">
        <v>45622.43</v>
      </c>
      <c r="T50" s="4">
        <v>7737.6239999999998</v>
      </c>
      <c r="U50" s="37">
        <v>9964.9079999999994</v>
      </c>
      <c r="V50" s="4">
        <v>168987.06899999999</v>
      </c>
      <c r="W50" s="37">
        <v>166448.166</v>
      </c>
      <c r="X50" s="4">
        <f t="shared" si="3"/>
        <v>2017.1271599999998</v>
      </c>
      <c r="Y50" s="37">
        <f t="shared" si="4"/>
        <v>1983.2751199999998</v>
      </c>
      <c r="Z50" s="38">
        <f t="shared" si="5"/>
        <v>1644.8618533333333</v>
      </c>
    </row>
    <row r="51" spans="1:26">
      <c r="A51" s="21" t="s">
        <v>120</v>
      </c>
      <c r="B51" s="22" t="s">
        <v>218</v>
      </c>
      <c r="C51" s="23" t="s">
        <v>220</v>
      </c>
      <c r="D51" s="24">
        <v>99</v>
      </c>
      <c r="E51" s="25">
        <v>1</v>
      </c>
      <c r="F51" s="26">
        <v>1</v>
      </c>
      <c r="G51" s="25">
        <v>11.12</v>
      </c>
      <c r="H51" s="26">
        <v>0.8</v>
      </c>
      <c r="I51" s="25">
        <v>0.7</v>
      </c>
      <c r="J51" s="26">
        <v>12.43</v>
      </c>
      <c r="K51" s="25">
        <v>2.19</v>
      </c>
      <c r="L51" s="26">
        <f t="shared" si="14"/>
        <v>14.62</v>
      </c>
      <c r="M51" s="27">
        <f t="shared" si="1"/>
        <v>0.85020519835841313</v>
      </c>
      <c r="N51" s="26">
        <v>7.6</v>
      </c>
      <c r="O51" s="25">
        <v>22.22</v>
      </c>
      <c r="P51" s="26">
        <f t="shared" si="15"/>
        <v>8.3053691275167782</v>
      </c>
      <c r="Q51" s="28">
        <v>-1606.53</v>
      </c>
      <c r="R51" s="29">
        <v>174915.20600000001</v>
      </c>
      <c r="S51" s="28">
        <v>63541.726000000002</v>
      </c>
      <c r="T51" s="29">
        <v>49416.449000000001</v>
      </c>
      <c r="U51" s="28">
        <v>134.84800000000001</v>
      </c>
      <c r="V51" s="29">
        <v>238456.932</v>
      </c>
      <c r="W51" s="28">
        <v>236850.402</v>
      </c>
      <c r="X51" s="29">
        <f t="shared" si="3"/>
        <v>1908.1377272727273</v>
      </c>
      <c r="Y51" s="28">
        <f t="shared" si="4"/>
        <v>1891.9101515151517</v>
      </c>
      <c r="Z51" s="30">
        <f t="shared" si="5"/>
        <v>1766.8202626262628</v>
      </c>
    </row>
    <row r="52" spans="1:26">
      <c r="A52" s="31" t="s">
        <v>120</v>
      </c>
      <c r="B52" s="32" t="s">
        <v>231</v>
      </c>
      <c r="C52" s="33" t="s">
        <v>232</v>
      </c>
      <c r="D52" s="34">
        <v>53</v>
      </c>
      <c r="E52" s="35">
        <v>1</v>
      </c>
      <c r="F52" s="11">
        <v>1</v>
      </c>
      <c r="G52" s="35">
        <v>5.8413000000000004</v>
      </c>
      <c r="H52" s="11">
        <v>0</v>
      </c>
      <c r="I52" s="35">
        <v>0</v>
      </c>
      <c r="J52" s="11">
        <v>5.8003999999999998</v>
      </c>
      <c r="K52" s="35">
        <v>2.0409000000000002</v>
      </c>
      <c r="L52" s="11">
        <f t="shared" si="14"/>
        <v>7.8413000000000004</v>
      </c>
      <c r="M52" s="36">
        <f t="shared" si="1"/>
        <v>0.73972428041268656</v>
      </c>
      <c r="N52" s="11">
        <v>5.3155000000000019</v>
      </c>
      <c r="O52" s="35">
        <v>13.156800000000002</v>
      </c>
      <c r="P52" s="11">
        <f t="shared" si="15"/>
        <v>9.0733227192576997</v>
      </c>
      <c r="Q52" s="37">
        <v>-8818.2009999999991</v>
      </c>
      <c r="R52" s="4">
        <v>127848.726</v>
      </c>
      <c r="S52" s="37">
        <v>59602.394999999997</v>
      </c>
      <c r="T52" s="4">
        <v>16955.946</v>
      </c>
      <c r="U52" s="37">
        <v>16701.864000000001</v>
      </c>
      <c r="V52" s="4">
        <v>187451.12100000001</v>
      </c>
      <c r="W52" s="37">
        <v>178632.92</v>
      </c>
      <c r="X52" s="4">
        <f t="shared" si="3"/>
        <v>2901.7605849056608</v>
      </c>
      <c r="Y52" s="37">
        <f t="shared" si="4"/>
        <v>2735.3794339622646</v>
      </c>
      <c r="Z52" s="38">
        <f t="shared" si="5"/>
        <v>2412.240113207547</v>
      </c>
    </row>
    <row r="53" spans="1:26">
      <c r="A53" s="21" t="s">
        <v>120</v>
      </c>
      <c r="B53" s="22" t="s">
        <v>237</v>
      </c>
      <c r="C53" s="23" t="s">
        <v>239</v>
      </c>
      <c r="D53" s="24">
        <v>75</v>
      </c>
      <c r="E53" s="25">
        <v>1.0713999999999999</v>
      </c>
      <c r="F53" s="26">
        <v>1.0713999999999999</v>
      </c>
      <c r="G53" s="25">
        <v>5.6157000000000004</v>
      </c>
      <c r="H53" s="26">
        <v>1</v>
      </c>
      <c r="I53" s="25">
        <v>1</v>
      </c>
      <c r="J53" s="26">
        <v>9.4085000000000001</v>
      </c>
      <c r="K53" s="25">
        <v>0.35</v>
      </c>
      <c r="L53" s="26">
        <f t="shared" si="14"/>
        <v>9.7584999999999997</v>
      </c>
      <c r="M53" s="27">
        <f t="shared" si="1"/>
        <v>0.96413383204385927</v>
      </c>
      <c r="N53" s="26">
        <v>5.2799999999999985</v>
      </c>
      <c r="O53" s="25">
        <v>15.038499999999999</v>
      </c>
      <c r="P53" s="26">
        <f t="shared" si="15"/>
        <v>11.336668833230043</v>
      </c>
      <c r="Q53" s="28">
        <v>-42908.832000000002</v>
      </c>
      <c r="R53" s="29">
        <v>109741.228</v>
      </c>
      <c r="S53" s="28">
        <v>77449.875</v>
      </c>
      <c r="T53" s="29">
        <v>30029.919000000002</v>
      </c>
      <c r="U53" s="28">
        <v>0</v>
      </c>
      <c r="V53" s="29">
        <v>187191.103</v>
      </c>
      <c r="W53" s="28">
        <v>144282.27100000001</v>
      </c>
      <c r="X53" s="29">
        <f t="shared" si="3"/>
        <v>2095.4824533333335</v>
      </c>
      <c r="Y53" s="28">
        <f t="shared" si="4"/>
        <v>1523.3646933333334</v>
      </c>
      <c r="Z53" s="30">
        <f t="shared" si="5"/>
        <v>1463.2163733333334</v>
      </c>
    </row>
    <row r="54" spans="1:26">
      <c r="A54" s="31" t="s">
        <v>120</v>
      </c>
      <c r="B54" s="32" t="s">
        <v>240</v>
      </c>
      <c r="C54" s="33" t="s">
        <v>241</v>
      </c>
      <c r="D54" s="34">
        <v>97</v>
      </c>
      <c r="E54" s="35">
        <v>1</v>
      </c>
      <c r="F54" s="11">
        <v>1</v>
      </c>
      <c r="G54" s="35">
        <v>10.7852</v>
      </c>
      <c r="H54" s="11">
        <v>1</v>
      </c>
      <c r="I54" s="35">
        <v>1.9231</v>
      </c>
      <c r="J54" s="11">
        <v>15.708299999999999</v>
      </c>
      <c r="K54" s="35">
        <v>0</v>
      </c>
      <c r="L54" s="11">
        <f t="shared" si="14"/>
        <v>15.708299999999999</v>
      </c>
      <c r="M54" s="36">
        <f t="shared" si="1"/>
        <v>1</v>
      </c>
      <c r="N54" s="11">
        <v>7.82</v>
      </c>
      <c r="O54" s="35">
        <v>23.528300000000002</v>
      </c>
      <c r="P54" s="11">
        <f t="shared" si="15"/>
        <v>8.230662186471168</v>
      </c>
      <c r="Q54" s="37">
        <v>-58910.974000000002</v>
      </c>
      <c r="R54" s="4">
        <v>187475.62299999999</v>
      </c>
      <c r="S54" s="37">
        <v>83388.225000000006</v>
      </c>
      <c r="T54" s="4">
        <v>21820.712</v>
      </c>
      <c r="U54" s="37">
        <v>17773.011999999999</v>
      </c>
      <c r="V54" s="4">
        <v>270863.848</v>
      </c>
      <c r="W54" s="37">
        <v>211952.87400000001</v>
      </c>
      <c r="X54" s="4">
        <f t="shared" si="3"/>
        <v>2384.228082474227</v>
      </c>
      <c r="Y54" s="37">
        <f t="shared" si="4"/>
        <v>1776.8984536082476</v>
      </c>
      <c r="Z54" s="38">
        <f t="shared" si="5"/>
        <v>1932.738381443299</v>
      </c>
    </row>
    <row r="55" spans="1:26">
      <c r="A55" s="21" t="s">
        <v>120</v>
      </c>
      <c r="B55" s="22" t="s">
        <v>250</v>
      </c>
      <c r="C55" s="23" t="s">
        <v>251</v>
      </c>
      <c r="D55" s="24">
        <v>51</v>
      </c>
      <c r="E55" s="25">
        <v>0.9</v>
      </c>
      <c r="F55" s="26">
        <v>1</v>
      </c>
      <c r="G55" s="25">
        <v>6.8</v>
      </c>
      <c r="H55" s="26">
        <v>0</v>
      </c>
      <c r="I55" s="25">
        <v>0</v>
      </c>
      <c r="J55" s="26">
        <v>8.6999999999999993</v>
      </c>
      <c r="K55" s="25">
        <v>0</v>
      </c>
      <c r="L55" s="26">
        <f t="shared" si="14"/>
        <v>8.6999999999999993</v>
      </c>
      <c r="M55" s="27">
        <f t="shared" si="1"/>
        <v>1</v>
      </c>
      <c r="N55" s="26">
        <v>1.5</v>
      </c>
      <c r="O55" s="25">
        <v>10.199999999999999</v>
      </c>
      <c r="P55" s="26">
        <f t="shared" si="15"/>
        <v>7.5</v>
      </c>
      <c r="Q55" s="28">
        <v>-4482.9260000000004</v>
      </c>
      <c r="R55" s="29">
        <v>96252.698000000004</v>
      </c>
      <c r="S55" s="28">
        <v>65651.933999999994</v>
      </c>
      <c r="T55" s="29">
        <v>12986.34</v>
      </c>
      <c r="U55" s="28">
        <v>15363.322</v>
      </c>
      <c r="V55" s="29">
        <v>161904.63200000001</v>
      </c>
      <c r="W55" s="28">
        <v>157421.70600000001</v>
      </c>
      <c r="X55" s="29">
        <f t="shared" si="3"/>
        <v>2618.7249019607843</v>
      </c>
      <c r="Y55" s="28">
        <f t="shared" si="4"/>
        <v>2530.8243921568628</v>
      </c>
      <c r="Z55" s="30">
        <f t="shared" si="5"/>
        <v>1887.3078039215686</v>
      </c>
    </row>
    <row r="56" spans="1:26">
      <c r="A56" s="31" t="s">
        <v>120</v>
      </c>
      <c r="B56" s="32" t="s">
        <v>250</v>
      </c>
      <c r="C56" s="33" t="s">
        <v>252</v>
      </c>
      <c r="D56" s="34">
        <v>84</v>
      </c>
      <c r="E56" s="35">
        <v>0.9</v>
      </c>
      <c r="F56" s="11">
        <v>1</v>
      </c>
      <c r="G56" s="35">
        <v>10.2203</v>
      </c>
      <c r="H56" s="11">
        <v>0</v>
      </c>
      <c r="I56" s="35">
        <v>1.0476000000000001</v>
      </c>
      <c r="J56" s="11">
        <v>13.167899999999999</v>
      </c>
      <c r="K56" s="35">
        <v>0</v>
      </c>
      <c r="L56" s="11">
        <f t="shared" si="14"/>
        <v>13.167899999999999</v>
      </c>
      <c r="M56" s="36">
        <f t="shared" si="1"/>
        <v>1</v>
      </c>
      <c r="N56" s="11">
        <v>5.0599999999999996</v>
      </c>
      <c r="O56" s="35">
        <v>18.227899999999998</v>
      </c>
      <c r="P56" s="11">
        <f t="shared" si="15"/>
        <v>8.2189368218154062</v>
      </c>
      <c r="Q56" s="37">
        <v>-9457.0959999999995</v>
      </c>
      <c r="R56" s="4">
        <v>150594.99799999999</v>
      </c>
      <c r="S56" s="37">
        <v>104063.46400000001</v>
      </c>
      <c r="T56" s="4">
        <v>26402.830999999998</v>
      </c>
      <c r="U56" s="37">
        <v>20975.277999999998</v>
      </c>
      <c r="V56" s="4">
        <v>254658.462</v>
      </c>
      <c r="W56" s="37">
        <v>245201.36600000001</v>
      </c>
      <c r="X56" s="4">
        <f t="shared" si="3"/>
        <v>2467.6232500000001</v>
      </c>
      <c r="Y56" s="37">
        <f t="shared" si="4"/>
        <v>2355.0387738095242</v>
      </c>
      <c r="Z56" s="38">
        <f t="shared" si="5"/>
        <v>1792.7975952380953</v>
      </c>
    </row>
    <row r="57" spans="1:26" s="15" customFormat="1">
      <c r="A57" s="39" t="s">
        <v>120</v>
      </c>
      <c r="B57" s="40" t="s">
        <v>258</v>
      </c>
      <c r="C57" s="41"/>
      <c r="D57" s="42">
        <f>SUM(D36:D56)</f>
        <v>1620</v>
      </c>
      <c r="E57" s="43">
        <f>SUM(E36:E56)</f>
        <v>19.521399999999996</v>
      </c>
      <c r="F57" s="44">
        <f t="shared" ref="F57:L57" si="16">SUM(F36:F56)</f>
        <v>13.071400000000001</v>
      </c>
      <c r="G57" s="43">
        <f t="shared" si="16"/>
        <v>192.06070000000003</v>
      </c>
      <c r="H57" s="44">
        <f t="shared" si="16"/>
        <v>6.7</v>
      </c>
      <c r="I57" s="43">
        <f t="shared" si="16"/>
        <v>16.0364</v>
      </c>
      <c r="J57" s="44">
        <f t="shared" si="16"/>
        <v>216.0138</v>
      </c>
      <c r="K57" s="43">
        <f t="shared" si="16"/>
        <v>34.376100000000001</v>
      </c>
      <c r="L57" s="44">
        <f t="shared" si="16"/>
        <v>250.38989999999998</v>
      </c>
      <c r="M57" s="45">
        <f t="shared" si="1"/>
        <v>0.86270971792392581</v>
      </c>
      <c r="N57" s="44">
        <f>SUM(N36:N56)</f>
        <v>130.86089999999999</v>
      </c>
      <c r="O57" s="43">
        <f t="shared" ref="O57:P57" si="17">SUM(O36:O56)</f>
        <v>381.25079999999991</v>
      </c>
      <c r="P57" s="44">
        <f t="shared" si="17"/>
        <v>172.96925240581112</v>
      </c>
      <c r="Q57" s="46">
        <f>SUM(Q36:Q56)</f>
        <v>-322631.94999999995</v>
      </c>
      <c r="R57" s="47">
        <f t="shared" ref="R57:W57" si="18">SUM(R36:R56)</f>
        <v>3025921.5380000006</v>
      </c>
      <c r="S57" s="46">
        <f t="shared" si="18"/>
        <v>1557440.3049999999</v>
      </c>
      <c r="T57" s="47">
        <f t="shared" si="18"/>
        <v>639483.53299999994</v>
      </c>
      <c r="U57" s="46">
        <f t="shared" si="18"/>
        <v>288764.60099999997</v>
      </c>
      <c r="V57" s="47">
        <f t="shared" si="18"/>
        <v>4560200.7080000006</v>
      </c>
      <c r="W57" s="46">
        <f t="shared" si="18"/>
        <v>4237568.7580000004</v>
      </c>
      <c r="X57" s="47">
        <f t="shared" si="3"/>
        <v>2241.9460333333341</v>
      </c>
      <c r="Y57" s="46">
        <f t="shared" si="4"/>
        <v>2042.7905086419757</v>
      </c>
      <c r="Z57" s="48">
        <f t="shared" si="5"/>
        <v>1867.8528012345682</v>
      </c>
    </row>
    <row r="58" spans="1:26">
      <c r="A58" s="49" t="s">
        <v>34</v>
      </c>
      <c r="B58" s="50" t="s">
        <v>32</v>
      </c>
      <c r="C58" s="51" t="s">
        <v>35</v>
      </c>
      <c r="D58" s="52">
        <v>185</v>
      </c>
      <c r="E58" s="53">
        <v>0.75</v>
      </c>
      <c r="F58" s="54">
        <v>2</v>
      </c>
      <c r="G58" s="53">
        <v>16.269300000000001</v>
      </c>
      <c r="H58" s="54">
        <v>1.02</v>
      </c>
      <c r="I58" s="53">
        <v>1.0081</v>
      </c>
      <c r="J58" s="54">
        <v>18.281199999999998</v>
      </c>
      <c r="K58" s="53">
        <v>2.7662</v>
      </c>
      <c r="L58" s="54">
        <f t="shared" ref="L58:L76" si="19">+K58+J58</f>
        <v>21.0474</v>
      </c>
      <c r="M58" s="55">
        <f t="shared" si="1"/>
        <v>0.86857284035082716</v>
      </c>
      <c r="N58" s="54">
        <v>23.26</v>
      </c>
      <c r="O58" s="53">
        <v>44.307400000000001</v>
      </c>
      <c r="P58" s="54">
        <f t="shared" ref="P58:P76" si="20">+D58/(H58+G58)</f>
        <v>10.700259698194836</v>
      </c>
      <c r="Q58" s="56">
        <v>-16283.425999999999</v>
      </c>
      <c r="R58" s="57">
        <v>279708.46600000001</v>
      </c>
      <c r="S58" s="56">
        <v>79559.796000000002</v>
      </c>
      <c r="T58" s="57">
        <v>43529.671000000002</v>
      </c>
      <c r="U58" s="56">
        <v>0</v>
      </c>
      <c r="V58" s="57">
        <v>359268.26199999999</v>
      </c>
      <c r="W58" s="56">
        <v>342984.83600000001</v>
      </c>
      <c r="X58" s="57">
        <f t="shared" si="3"/>
        <v>1706.6950864864866</v>
      </c>
      <c r="Y58" s="56">
        <f t="shared" si="4"/>
        <v>1618.6765675675679</v>
      </c>
      <c r="Z58" s="58">
        <f t="shared" si="5"/>
        <v>1511.9376540540541</v>
      </c>
    </row>
    <row r="59" spans="1:26">
      <c r="A59" s="21" t="s">
        <v>34</v>
      </c>
      <c r="B59" s="22" t="s">
        <v>32</v>
      </c>
      <c r="C59" s="23" t="s">
        <v>50</v>
      </c>
      <c r="D59" s="24">
        <v>170</v>
      </c>
      <c r="E59" s="25">
        <v>1</v>
      </c>
      <c r="F59" s="26">
        <v>1</v>
      </c>
      <c r="G59" s="25">
        <v>14.24</v>
      </c>
      <c r="H59" s="26">
        <v>3</v>
      </c>
      <c r="I59" s="25">
        <v>1</v>
      </c>
      <c r="J59" s="26">
        <v>20.239999999999998</v>
      </c>
      <c r="K59" s="25">
        <v>0</v>
      </c>
      <c r="L59" s="26">
        <f t="shared" si="19"/>
        <v>20.239999999999998</v>
      </c>
      <c r="M59" s="27">
        <f t="shared" si="1"/>
        <v>1</v>
      </c>
      <c r="N59" s="26">
        <v>10.31</v>
      </c>
      <c r="O59" s="25">
        <v>30.549999999999997</v>
      </c>
      <c r="P59" s="26">
        <f t="shared" si="20"/>
        <v>9.8607888631090468</v>
      </c>
      <c r="Q59" s="28">
        <v>-25829.902999999998</v>
      </c>
      <c r="R59" s="29">
        <v>253009.179</v>
      </c>
      <c r="S59" s="28">
        <v>175797.22899999999</v>
      </c>
      <c r="T59" s="29">
        <v>132780.359</v>
      </c>
      <c r="U59" s="28">
        <v>0</v>
      </c>
      <c r="V59" s="29">
        <v>428806.408</v>
      </c>
      <c r="W59" s="28">
        <v>402976.505</v>
      </c>
      <c r="X59" s="29">
        <f t="shared" si="3"/>
        <v>1741.3297</v>
      </c>
      <c r="Y59" s="28">
        <f t="shared" si="4"/>
        <v>1589.3890941176471</v>
      </c>
      <c r="Z59" s="30">
        <f t="shared" si="5"/>
        <v>1488.2892882352942</v>
      </c>
    </row>
    <row r="60" spans="1:26">
      <c r="A60" s="31" t="s">
        <v>34</v>
      </c>
      <c r="B60" s="32" t="s">
        <v>32</v>
      </c>
      <c r="C60" s="33" t="s">
        <v>54</v>
      </c>
      <c r="D60" s="34">
        <v>165</v>
      </c>
      <c r="E60" s="35">
        <v>1</v>
      </c>
      <c r="F60" s="11">
        <v>1</v>
      </c>
      <c r="G60" s="35">
        <v>14.46</v>
      </c>
      <c r="H60" s="11">
        <v>1.62</v>
      </c>
      <c r="I60" s="35">
        <v>0</v>
      </c>
      <c r="J60" s="11">
        <v>16.62</v>
      </c>
      <c r="K60" s="35">
        <v>1.46</v>
      </c>
      <c r="L60" s="11">
        <f t="shared" si="19"/>
        <v>18.080000000000002</v>
      </c>
      <c r="M60" s="36">
        <f t="shared" si="1"/>
        <v>0.91924778761061943</v>
      </c>
      <c r="N60" s="11">
        <v>10.17</v>
      </c>
      <c r="O60" s="35">
        <v>28.25</v>
      </c>
      <c r="P60" s="11">
        <f t="shared" si="20"/>
        <v>10.261194029850746</v>
      </c>
      <c r="Q60" s="37">
        <v>-19398.031999999999</v>
      </c>
      <c r="R60" s="4">
        <v>236495.538</v>
      </c>
      <c r="S60" s="37">
        <v>178423.74400000001</v>
      </c>
      <c r="T60" s="4">
        <v>140363.519</v>
      </c>
      <c r="U60" s="37">
        <v>0</v>
      </c>
      <c r="V60" s="4">
        <v>414919.28200000001</v>
      </c>
      <c r="W60" s="37">
        <v>395521.25</v>
      </c>
      <c r="X60" s="4">
        <f t="shared" si="3"/>
        <v>1663.9743212121214</v>
      </c>
      <c r="Y60" s="37">
        <f t="shared" si="4"/>
        <v>1546.4104909090909</v>
      </c>
      <c r="Z60" s="38">
        <f t="shared" si="5"/>
        <v>1433.3062909090909</v>
      </c>
    </row>
    <row r="61" spans="1:26">
      <c r="A61" s="21" t="s">
        <v>34</v>
      </c>
      <c r="B61" s="22" t="s">
        <v>32</v>
      </c>
      <c r="C61" s="23" t="s">
        <v>57</v>
      </c>
      <c r="D61" s="24">
        <v>125</v>
      </c>
      <c r="E61" s="25">
        <v>1</v>
      </c>
      <c r="F61" s="26">
        <v>0</v>
      </c>
      <c r="G61" s="25">
        <v>11.319100000000001</v>
      </c>
      <c r="H61" s="26">
        <v>1</v>
      </c>
      <c r="I61" s="25">
        <v>1.49</v>
      </c>
      <c r="J61" s="26">
        <v>12.7172</v>
      </c>
      <c r="K61" s="25">
        <v>2.0918999999999999</v>
      </c>
      <c r="L61" s="26">
        <f t="shared" si="19"/>
        <v>14.809100000000001</v>
      </c>
      <c r="M61" s="27">
        <f t="shared" si="1"/>
        <v>0.85874225982672814</v>
      </c>
      <c r="N61" s="26">
        <v>13.939999999999998</v>
      </c>
      <c r="O61" s="25">
        <v>28.749099999999999</v>
      </c>
      <c r="P61" s="26">
        <f t="shared" si="20"/>
        <v>10.146845142908166</v>
      </c>
      <c r="Q61" s="28">
        <v>-16498.772000000001</v>
      </c>
      <c r="R61" s="29">
        <v>207651.45600000001</v>
      </c>
      <c r="S61" s="28">
        <v>148015.18400000001</v>
      </c>
      <c r="T61" s="29">
        <v>113571.202</v>
      </c>
      <c r="U61" s="28">
        <v>0</v>
      </c>
      <c r="V61" s="29">
        <v>355666.64</v>
      </c>
      <c r="W61" s="28">
        <v>339167.86800000002</v>
      </c>
      <c r="X61" s="29">
        <f t="shared" si="3"/>
        <v>1936.7635040000002</v>
      </c>
      <c r="Y61" s="28">
        <f t="shared" si="4"/>
        <v>1804.7733280000002</v>
      </c>
      <c r="Z61" s="30">
        <f t="shared" si="5"/>
        <v>1661.211648</v>
      </c>
    </row>
    <row r="62" spans="1:26">
      <c r="A62" s="31" t="s">
        <v>34</v>
      </c>
      <c r="B62" s="32" t="s">
        <v>90</v>
      </c>
      <c r="C62" s="33" t="s">
        <v>97</v>
      </c>
      <c r="D62" s="34">
        <v>144</v>
      </c>
      <c r="E62" s="35">
        <v>1</v>
      </c>
      <c r="F62" s="11">
        <v>1</v>
      </c>
      <c r="G62" s="35">
        <v>10.9598</v>
      </c>
      <c r="H62" s="11">
        <v>2.0476000000000001</v>
      </c>
      <c r="I62" s="35">
        <v>1.0476000000000001</v>
      </c>
      <c r="J62" s="11">
        <v>13.475999999999999</v>
      </c>
      <c r="K62" s="35">
        <v>2.5789999999999997</v>
      </c>
      <c r="L62" s="11">
        <f t="shared" si="19"/>
        <v>16.055</v>
      </c>
      <c r="M62" s="36">
        <f t="shared" si="1"/>
        <v>0.8393646838990968</v>
      </c>
      <c r="N62" s="11">
        <v>9.1999999999999993</v>
      </c>
      <c r="O62" s="35">
        <v>25.254999999999999</v>
      </c>
      <c r="P62" s="11">
        <f t="shared" si="20"/>
        <v>11.07062133862263</v>
      </c>
      <c r="Q62" s="37">
        <v>-149.99799999999999</v>
      </c>
      <c r="R62" s="4">
        <v>170388.56200000001</v>
      </c>
      <c r="S62" s="37">
        <v>31523.841</v>
      </c>
      <c r="T62" s="4">
        <v>0</v>
      </c>
      <c r="U62" s="37">
        <v>0</v>
      </c>
      <c r="V62" s="4">
        <v>201912.40299999999</v>
      </c>
      <c r="W62" s="37">
        <v>201762.405</v>
      </c>
      <c r="X62" s="4">
        <f t="shared" si="3"/>
        <v>1402.1694652777778</v>
      </c>
      <c r="Y62" s="37">
        <f t="shared" si="4"/>
        <v>1401.1278124999999</v>
      </c>
      <c r="Z62" s="38">
        <f t="shared" si="5"/>
        <v>1183.2539027777777</v>
      </c>
    </row>
    <row r="63" spans="1:26">
      <c r="A63" s="21" t="s">
        <v>34</v>
      </c>
      <c r="B63" s="22" t="s">
        <v>99</v>
      </c>
      <c r="C63" s="23" t="s">
        <v>100</v>
      </c>
      <c r="D63" s="24">
        <v>110</v>
      </c>
      <c r="E63" s="25">
        <v>0.5</v>
      </c>
      <c r="F63" s="26">
        <v>0.5</v>
      </c>
      <c r="G63" s="25">
        <v>9.9</v>
      </c>
      <c r="H63" s="26">
        <v>1</v>
      </c>
      <c r="I63" s="25">
        <v>1</v>
      </c>
      <c r="J63" s="26">
        <v>11.9</v>
      </c>
      <c r="K63" s="25">
        <v>1</v>
      </c>
      <c r="L63" s="26">
        <f t="shared" si="19"/>
        <v>12.9</v>
      </c>
      <c r="M63" s="27">
        <f t="shared" si="1"/>
        <v>0.92248062015503873</v>
      </c>
      <c r="N63" s="26">
        <v>9.6999999999999993</v>
      </c>
      <c r="O63" s="25">
        <v>22.6</v>
      </c>
      <c r="P63" s="26">
        <f t="shared" si="20"/>
        <v>10.091743119266054</v>
      </c>
      <c r="Q63" s="28">
        <v>-42112</v>
      </c>
      <c r="R63" s="29">
        <v>179519</v>
      </c>
      <c r="S63" s="28">
        <v>88334</v>
      </c>
      <c r="T63" s="29">
        <v>61209</v>
      </c>
      <c r="U63" s="28">
        <v>0</v>
      </c>
      <c r="V63" s="29">
        <f>+S63+R63</f>
        <v>267853</v>
      </c>
      <c r="W63" s="28">
        <f>+V63+Q63</f>
        <v>225741</v>
      </c>
      <c r="X63" s="29">
        <f t="shared" si="3"/>
        <v>1878.5818181818181</v>
      </c>
      <c r="Y63" s="28">
        <f t="shared" si="4"/>
        <v>1495.7454545454545</v>
      </c>
      <c r="Z63" s="30">
        <f t="shared" si="5"/>
        <v>1631.9909090909091</v>
      </c>
    </row>
    <row r="64" spans="1:26">
      <c r="A64" s="31" t="s">
        <v>34</v>
      </c>
      <c r="B64" s="32" t="s">
        <v>112</v>
      </c>
      <c r="C64" s="33" t="s">
        <v>113</v>
      </c>
      <c r="D64" s="34">
        <v>168</v>
      </c>
      <c r="E64" s="35">
        <v>1</v>
      </c>
      <c r="F64" s="11">
        <v>1</v>
      </c>
      <c r="G64" s="35">
        <v>19.712199999999999</v>
      </c>
      <c r="H64" s="11">
        <v>4.5476000000000001</v>
      </c>
      <c r="I64" s="35">
        <v>0</v>
      </c>
      <c r="J64" s="11">
        <v>15.9199</v>
      </c>
      <c r="K64" s="35">
        <v>10.3399</v>
      </c>
      <c r="L64" s="11">
        <f t="shared" si="19"/>
        <v>26.259799999999998</v>
      </c>
      <c r="M64" s="36">
        <f t="shared" si="1"/>
        <v>0.60624604909405255</v>
      </c>
      <c r="N64" s="11">
        <v>12.409199999999998</v>
      </c>
      <c r="O64" s="35">
        <v>38.668999999999997</v>
      </c>
      <c r="P64" s="11">
        <f t="shared" si="20"/>
        <v>6.9250364801028867</v>
      </c>
      <c r="Q64" s="37">
        <v>-8916.5130000000008</v>
      </c>
      <c r="R64" s="4">
        <v>308871.86300000001</v>
      </c>
      <c r="S64" s="37">
        <v>100902.22900000001</v>
      </c>
      <c r="T64" s="4">
        <v>24475.848000000002</v>
      </c>
      <c r="U64" s="37">
        <v>0</v>
      </c>
      <c r="V64" s="4">
        <v>409774.092</v>
      </c>
      <c r="W64" s="37">
        <v>400857.57900000003</v>
      </c>
      <c r="X64" s="4">
        <f t="shared" si="3"/>
        <v>2293.4419285714284</v>
      </c>
      <c r="Y64" s="37">
        <f t="shared" si="4"/>
        <v>2240.3674464285714</v>
      </c>
      <c r="Z64" s="38">
        <f t="shared" si="5"/>
        <v>1838.522994047619</v>
      </c>
    </row>
    <row r="65" spans="1:26">
      <c r="A65" s="21" t="s">
        <v>34</v>
      </c>
      <c r="B65" s="22" t="s">
        <v>123</v>
      </c>
      <c r="C65" s="23" t="s">
        <v>124</v>
      </c>
      <c r="D65" s="24">
        <v>186</v>
      </c>
      <c r="E65" s="25">
        <v>1</v>
      </c>
      <c r="F65" s="26">
        <v>1</v>
      </c>
      <c r="G65" s="25">
        <v>23.825300000000002</v>
      </c>
      <c r="H65" s="26">
        <v>2</v>
      </c>
      <c r="I65" s="25">
        <v>1.9990000000000001</v>
      </c>
      <c r="J65" s="26">
        <v>26.424299999999999</v>
      </c>
      <c r="K65" s="25">
        <v>3.4</v>
      </c>
      <c r="L65" s="26">
        <f t="shared" si="19"/>
        <v>29.824299999999997</v>
      </c>
      <c r="M65" s="27">
        <f t="shared" si="1"/>
        <v>0.8859990008147719</v>
      </c>
      <c r="N65" s="26">
        <v>21.500000000000004</v>
      </c>
      <c r="O65" s="25">
        <v>51.324300000000001</v>
      </c>
      <c r="P65" s="26">
        <f t="shared" si="20"/>
        <v>7.2022396642052557</v>
      </c>
      <c r="Q65" s="28">
        <v>-8501.5560000000005</v>
      </c>
      <c r="R65" s="29">
        <v>363047.33600000001</v>
      </c>
      <c r="S65" s="28">
        <v>170711.61799999999</v>
      </c>
      <c r="T65" s="29">
        <v>49361.063999999998</v>
      </c>
      <c r="U65" s="28">
        <v>77517.879000000001</v>
      </c>
      <c r="V65" s="29">
        <v>533758.95400000003</v>
      </c>
      <c r="W65" s="28">
        <v>525257.39800000004</v>
      </c>
      <c r="X65" s="29">
        <f t="shared" si="3"/>
        <v>2187.5269408602153</v>
      </c>
      <c r="Y65" s="28">
        <f t="shared" si="4"/>
        <v>2141.819650537635</v>
      </c>
      <c r="Z65" s="30">
        <f t="shared" si="5"/>
        <v>1951.8673978494623</v>
      </c>
    </row>
    <row r="66" spans="1:26">
      <c r="A66" s="31" t="s">
        <v>34</v>
      </c>
      <c r="B66" s="32" t="s">
        <v>128</v>
      </c>
      <c r="C66" s="33" t="s">
        <v>129</v>
      </c>
      <c r="D66" s="34">
        <v>155</v>
      </c>
      <c r="E66" s="35">
        <v>1</v>
      </c>
      <c r="F66" s="11">
        <v>0</v>
      </c>
      <c r="G66" s="35">
        <v>18.52</v>
      </c>
      <c r="H66" s="11">
        <v>2.02</v>
      </c>
      <c r="I66" s="35">
        <v>0</v>
      </c>
      <c r="J66" s="11">
        <v>18.54</v>
      </c>
      <c r="K66" s="35">
        <v>3</v>
      </c>
      <c r="L66" s="11">
        <f t="shared" si="19"/>
        <v>21.54</v>
      </c>
      <c r="M66" s="36">
        <f t="shared" si="1"/>
        <v>0.8607242339832869</v>
      </c>
      <c r="N66" s="11">
        <v>16.21</v>
      </c>
      <c r="O66" s="35">
        <v>37.75</v>
      </c>
      <c r="P66" s="11">
        <f t="shared" si="20"/>
        <v>7.5462512171372937</v>
      </c>
      <c r="Q66" s="37">
        <v>-32541.333999999999</v>
      </c>
      <c r="R66" s="4">
        <v>260873.66800000001</v>
      </c>
      <c r="S66" s="37">
        <v>57120.894999999997</v>
      </c>
      <c r="T66" s="4">
        <v>21522</v>
      </c>
      <c r="U66" s="37">
        <v>0</v>
      </c>
      <c r="V66" s="4">
        <v>317994.56300000002</v>
      </c>
      <c r="W66" s="37">
        <v>285453.22899999999</v>
      </c>
      <c r="X66" s="4">
        <f t="shared" si="3"/>
        <v>1912.726212903226</v>
      </c>
      <c r="Y66" s="37">
        <f t="shared" si="4"/>
        <v>1702.7821225806451</v>
      </c>
      <c r="Z66" s="38">
        <f t="shared" si="5"/>
        <v>1683.0559225806453</v>
      </c>
    </row>
    <row r="67" spans="1:26">
      <c r="A67" s="21" t="s">
        <v>34</v>
      </c>
      <c r="B67" s="22" t="s">
        <v>137</v>
      </c>
      <c r="C67" s="23" t="s">
        <v>138</v>
      </c>
      <c r="D67" s="24">
        <v>141</v>
      </c>
      <c r="E67" s="25">
        <v>1</v>
      </c>
      <c r="F67" s="26">
        <v>0</v>
      </c>
      <c r="G67" s="25">
        <v>14.58</v>
      </c>
      <c r="H67" s="26">
        <v>0</v>
      </c>
      <c r="I67" s="25">
        <v>0</v>
      </c>
      <c r="J67" s="26">
        <v>13.81</v>
      </c>
      <c r="K67" s="25">
        <v>2.77</v>
      </c>
      <c r="L67" s="26">
        <f t="shared" si="19"/>
        <v>16.580000000000002</v>
      </c>
      <c r="M67" s="27">
        <f t="shared" si="1"/>
        <v>0.83293124246079608</v>
      </c>
      <c r="N67" s="26">
        <v>11.45</v>
      </c>
      <c r="O67" s="25">
        <v>28.03</v>
      </c>
      <c r="P67" s="26">
        <f t="shared" si="20"/>
        <v>9.6707818930041149</v>
      </c>
      <c r="Q67" s="28">
        <v>-16303.59</v>
      </c>
      <c r="R67" s="29">
        <v>213156.75899999999</v>
      </c>
      <c r="S67" s="28">
        <v>79000.952999999994</v>
      </c>
      <c r="T67" s="29">
        <v>25856.135999999999</v>
      </c>
      <c r="U67" s="28">
        <v>0</v>
      </c>
      <c r="V67" s="29">
        <v>292157.712</v>
      </c>
      <c r="W67" s="28">
        <v>275854.12199999997</v>
      </c>
      <c r="X67" s="29">
        <f t="shared" si="3"/>
        <v>1888.6636595744681</v>
      </c>
      <c r="Y67" s="28">
        <f t="shared" si="4"/>
        <v>1773.0353617021274</v>
      </c>
      <c r="Z67" s="30">
        <f t="shared" si="5"/>
        <v>1511.7500638297872</v>
      </c>
    </row>
    <row r="68" spans="1:26">
      <c r="A68" s="31" t="s">
        <v>34</v>
      </c>
      <c r="B68" s="32" t="s">
        <v>158</v>
      </c>
      <c r="C68" s="33" t="s">
        <v>161</v>
      </c>
      <c r="D68" s="34">
        <v>104</v>
      </c>
      <c r="E68" s="35">
        <v>1</v>
      </c>
      <c r="F68" s="11">
        <v>1</v>
      </c>
      <c r="G68" s="35">
        <v>12.513800000000002</v>
      </c>
      <c r="H68" s="11">
        <v>0.49</v>
      </c>
      <c r="I68" s="35">
        <v>0</v>
      </c>
      <c r="J68" s="11">
        <v>14.6538</v>
      </c>
      <c r="K68" s="35">
        <v>0.35</v>
      </c>
      <c r="L68" s="11">
        <f t="shared" si="19"/>
        <v>15.0038</v>
      </c>
      <c r="M68" s="36">
        <f t="shared" si="1"/>
        <v>0.97667257628067561</v>
      </c>
      <c r="N68" s="11">
        <v>12.8325</v>
      </c>
      <c r="O68" s="35">
        <v>27.836300000000001</v>
      </c>
      <c r="P68" s="11">
        <f t="shared" si="20"/>
        <v>7.9976622218120843</v>
      </c>
      <c r="Q68" s="37">
        <v>-83336.125</v>
      </c>
      <c r="R68" s="4">
        <v>220016.37700000001</v>
      </c>
      <c r="S68" s="37">
        <v>116755.36599999999</v>
      </c>
      <c r="T68" s="4">
        <v>42570.06</v>
      </c>
      <c r="U68" s="37">
        <v>40005.008999999998</v>
      </c>
      <c r="V68" s="4">
        <v>336771.74300000002</v>
      </c>
      <c r="W68" s="37">
        <v>253435.61799999999</v>
      </c>
      <c r="X68" s="4">
        <f t="shared" si="3"/>
        <v>2444.1987884615387</v>
      </c>
      <c r="Y68" s="37">
        <f t="shared" si="4"/>
        <v>1642.8898942307692</v>
      </c>
      <c r="Z68" s="38">
        <f t="shared" si="5"/>
        <v>2115.5420865384617</v>
      </c>
    </row>
    <row r="69" spans="1:26">
      <c r="A69" s="21" t="s">
        <v>34</v>
      </c>
      <c r="B69" s="22" t="s">
        <v>162</v>
      </c>
      <c r="C69" s="23" t="s">
        <v>163</v>
      </c>
      <c r="D69" s="24">
        <v>151</v>
      </c>
      <c r="E69" s="25">
        <v>1</v>
      </c>
      <c r="F69" s="26">
        <v>1</v>
      </c>
      <c r="G69" s="25">
        <v>15.5054</v>
      </c>
      <c r="H69" s="26">
        <v>0</v>
      </c>
      <c r="I69" s="25">
        <v>1</v>
      </c>
      <c r="J69" s="26">
        <v>17.205400000000001</v>
      </c>
      <c r="K69" s="25">
        <v>1.3</v>
      </c>
      <c r="L69" s="26">
        <f t="shared" si="19"/>
        <v>18.505400000000002</v>
      </c>
      <c r="M69" s="27">
        <f t="shared" si="1"/>
        <v>0.9297502350665211</v>
      </c>
      <c r="N69" s="26">
        <v>15.895</v>
      </c>
      <c r="O69" s="25">
        <v>34.400400000000005</v>
      </c>
      <c r="P69" s="26">
        <f t="shared" si="20"/>
        <v>9.7385427012524666</v>
      </c>
      <c r="Q69" s="28">
        <v>-37525.694000000003</v>
      </c>
      <c r="R69" s="29">
        <v>253609.15299999999</v>
      </c>
      <c r="S69" s="28">
        <v>168843.859</v>
      </c>
      <c r="T69" s="29">
        <v>31801.58</v>
      </c>
      <c r="U69" s="28">
        <v>53774.334000000003</v>
      </c>
      <c r="V69" s="29">
        <v>422453.01199999999</v>
      </c>
      <c r="W69" s="28">
        <v>384927.31800000003</v>
      </c>
      <c r="X69" s="29">
        <f t="shared" si="3"/>
        <v>2230.9741589403975</v>
      </c>
      <c r="Y69" s="28">
        <f t="shared" si="4"/>
        <v>1982.4596291390731</v>
      </c>
      <c r="Z69" s="30">
        <f t="shared" si="5"/>
        <v>1679.5308145695365</v>
      </c>
    </row>
    <row r="70" spans="1:26">
      <c r="A70" s="31" t="s">
        <v>34</v>
      </c>
      <c r="B70" s="32" t="s">
        <v>164</v>
      </c>
      <c r="C70" s="33" t="s">
        <v>165</v>
      </c>
      <c r="D70" s="34">
        <v>136</v>
      </c>
      <c r="E70" s="35">
        <v>1</v>
      </c>
      <c r="F70" s="11">
        <v>1</v>
      </c>
      <c r="G70" s="35">
        <v>13.66</v>
      </c>
      <c r="H70" s="11">
        <v>0</v>
      </c>
      <c r="I70" s="35">
        <v>1</v>
      </c>
      <c r="J70" s="11">
        <v>13.89</v>
      </c>
      <c r="K70" s="35">
        <v>2.77</v>
      </c>
      <c r="L70" s="11">
        <f t="shared" si="19"/>
        <v>16.66</v>
      </c>
      <c r="M70" s="36">
        <f t="shared" si="1"/>
        <v>0.83373349339735892</v>
      </c>
      <c r="N70" s="11">
        <v>7.3</v>
      </c>
      <c r="O70" s="35">
        <v>23.96</v>
      </c>
      <c r="P70" s="11">
        <f t="shared" si="20"/>
        <v>9.9560761346998543</v>
      </c>
      <c r="Q70" s="37">
        <v>-15071.227000000001</v>
      </c>
      <c r="R70" s="4">
        <v>189657.43799999999</v>
      </c>
      <c r="S70" s="37">
        <v>85828.120999999999</v>
      </c>
      <c r="T70" s="4">
        <v>42986.8</v>
      </c>
      <c r="U70" s="37">
        <v>6790.6819999999998</v>
      </c>
      <c r="V70" s="4">
        <v>275485.55900000001</v>
      </c>
      <c r="W70" s="37">
        <v>260414.33199999999</v>
      </c>
      <c r="X70" s="4">
        <f t="shared" si="3"/>
        <v>1659.618213235294</v>
      </c>
      <c r="Y70" s="37">
        <f t="shared" si="4"/>
        <v>1548.8003676470587</v>
      </c>
      <c r="Z70" s="38">
        <f t="shared" si="5"/>
        <v>1394.5399852941175</v>
      </c>
    </row>
    <row r="71" spans="1:26">
      <c r="A71" s="21" t="s">
        <v>34</v>
      </c>
      <c r="B71" s="22" t="s">
        <v>170</v>
      </c>
      <c r="C71" s="23" t="s">
        <v>178</v>
      </c>
      <c r="D71" s="24">
        <v>191</v>
      </c>
      <c r="E71" s="25">
        <v>1</v>
      </c>
      <c r="F71" s="26">
        <v>0</v>
      </c>
      <c r="G71" s="25">
        <v>14.05</v>
      </c>
      <c r="H71" s="26">
        <v>2</v>
      </c>
      <c r="I71" s="25">
        <v>2.73</v>
      </c>
      <c r="J71" s="26">
        <v>19.48</v>
      </c>
      <c r="K71" s="25">
        <v>0.3</v>
      </c>
      <c r="L71" s="26">
        <f t="shared" si="19"/>
        <v>19.78</v>
      </c>
      <c r="M71" s="27">
        <f t="shared" si="1"/>
        <v>0.98483316481294236</v>
      </c>
      <c r="N71" s="26">
        <v>17.13</v>
      </c>
      <c r="O71" s="25">
        <v>36.909999999999997</v>
      </c>
      <c r="P71" s="26">
        <f t="shared" si="20"/>
        <v>11.900311526479751</v>
      </c>
      <c r="Q71" s="28">
        <v>-25273.850999999999</v>
      </c>
      <c r="R71" s="29">
        <v>294469.19699999999</v>
      </c>
      <c r="S71" s="28">
        <v>107244.80899999999</v>
      </c>
      <c r="T71" s="29">
        <v>69851.683999999994</v>
      </c>
      <c r="U71" s="28">
        <v>0</v>
      </c>
      <c r="V71" s="29">
        <v>401714.00599999999</v>
      </c>
      <c r="W71" s="28">
        <v>376440.15500000003</v>
      </c>
      <c r="X71" s="29">
        <f t="shared" si="3"/>
        <v>1737.4990680628271</v>
      </c>
      <c r="Y71" s="28">
        <f t="shared" si="4"/>
        <v>1605.1752408376965</v>
      </c>
      <c r="Z71" s="30">
        <f t="shared" si="5"/>
        <v>1541.7235445026176</v>
      </c>
    </row>
    <row r="72" spans="1:26">
      <c r="A72" s="31" t="s">
        <v>34</v>
      </c>
      <c r="B72" s="32" t="s">
        <v>189</v>
      </c>
      <c r="C72" s="33" t="s">
        <v>190</v>
      </c>
      <c r="D72" s="34">
        <v>144</v>
      </c>
      <c r="E72" s="35">
        <v>0.8</v>
      </c>
      <c r="F72" s="11">
        <v>1</v>
      </c>
      <c r="G72" s="35">
        <v>15.72</v>
      </c>
      <c r="H72" s="11">
        <v>1</v>
      </c>
      <c r="I72" s="35">
        <v>2</v>
      </c>
      <c r="J72" s="11">
        <v>19.89</v>
      </c>
      <c r="K72" s="35">
        <v>0.63</v>
      </c>
      <c r="L72" s="11">
        <f t="shared" si="19"/>
        <v>20.52</v>
      </c>
      <c r="M72" s="36">
        <f t="shared" si="1"/>
        <v>0.9692982456140351</v>
      </c>
      <c r="N72" s="11">
        <v>8.77</v>
      </c>
      <c r="O72" s="35">
        <v>29.29</v>
      </c>
      <c r="P72" s="11">
        <f t="shared" si="20"/>
        <v>8.6124401913875612</v>
      </c>
      <c r="Q72" s="37">
        <v>-23152.45</v>
      </c>
      <c r="R72" s="4">
        <v>243985.41</v>
      </c>
      <c r="S72" s="37">
        <v>140101.046</v>
      </c>
      <c r="T72" s="4">
        <v>36966.980000000003</v>
      </c>
      <c r="U72" s="37">
        <v>34075.336000000003</v>
      </c>
      <c r="V72" s="4">
        <v>384086.45600000001</v>
      </c>
      <c r="W72" s="37">
        <v>360934.00599999999</v>
      </c>
      <c r="X72" s="4">
        <f t="shared" si="3"/>
        <v>2173.9176388888891</v>
      </c>
      <c r="Y72" s="37">
        <f t="shared" si="4"/>
        <v>2013.1367361111111</v>
      </c>
      <c r="Z72" s="38">
        <f t="shared" si="5"/>
        <v>1694.3431250000001</v>
      </c>
    </row>
    <row r="73" spans="1:26">
      <c r="A73" s="21" t="s">
        <v>34</v>
      </c>
      <c r="B73" s="22" t="s">
        <v>206</v>
      </c>
      <c r="C73" s="23" t="s">
        <v>210</v>
      </c>
      <c r="D73" s="24">
        <v>150</v>
      </c>
      <c r="E73" s="25">
        <v>1</v>
      </c>
      <c r="F73" s="26">
        <v>1</v>
      </c>
      <c r="G73" s="25">
        <v>15.017899999999999</v>
      </c>
      <c r="H73" s="26">
        <v>1</v>
      </c>
      <c r="I73" s="25">
        <v>1.0713999999999999</v>
      </c>
      <c r="J73" s="26">
        <v>15.7182</v>
      </c>
      <c r="K73" s="25">
        <v>3.3711000000000002</v>
      </c>
      <c r="L73" s="26">
        <f t="shared" si="19"/>
        <v>19.089300000000001</v>
      </c>
      <c r="M73" s="27">
        <f t="shared" ref="M73:M136" si="21">+J73/(J73+K73)</f>
        <v>0.82340368688218002</v>
      </c>
      <c r="N73" s="26">
        <v>11.501000000000001</v>
      </c>
      <c r="O73" s="25">
        <v>30.590300000000003</v>
      </c>
      <c r="P73" s="26">
        <f t="shared" si="20"/>
        <v>9.3645234394021699</v>
      </c>
      <c r="Q73" s="28">
        <v>-12765.661</v>
      </c>
      <c r="R73" s="29">
        <v>233441.81599999999</v>
      </c>
      <c r="S73" s="28">
        <v>121023.63</v>
      </c>
      <c r="T73" s="29">
        <v>77251.271999999997</v>
      </c>
      <c r="U73" s="28">
        <v>0</v>
      </c>
      <c r="V73" s="29">
        <v>354465.446</v>
      </c>
      <c r="W73" s="28">
        <v>341699.78499999997</v>
      </c>
      <c r="X73" s="29">
        <f t="shared" ref="X73:X136" si="22">+(V73-(U73+T73))/D73</f>
        <v>1848.0944933333333</v>
      </c>
      <c r="Y73" s="28">
        <f t="shared" ref="Y73:Y136" si="23">+(W73-(U73+T73))/D73</f>
        <v>1762.9900866666665</v>
      </c>
      <c r="Z73" s="30">
        <f t="shared" ref="Z73:Z136" si="24">+R73/D73</f>
        <v>1556.2787733333332</v>
      </c>
    </row>
    <row r="74" spans="1:26">
      <c r="A74" s="31" t="s">
        <v>34</v>
      </c>
      <c r="B74" s="32" t="s">
        <v>227</v>
      </c>
      <c r="C74" s="33" t="s">
        <v>228</v>
      </c>
      <c r="D74" s="34">
        <v>128</v>
      </c>
      <c r="E74" s="35">
        <v>1</v>
      </c>
      <c r="F74" s="11">
        <v>1</v>
      </c>
      <c r="G74" s="35">
        <v>19.410299999999999</v>
      </c>
      <c r="H74" s="11">
        <v>2</v>
      </c>
      <c r="I74" s="35">
        <v>2</v>
      </c>
      <c r="J74" s="11">
        <v>22.410300000000003</v>
      </c>
      <c r="K74" s="35">
        <v>3</v>
      </c>
      <c r="L74" s="11">
        <f t="shared" si="19"/>
        <v>25.410300000000003</v>
      </c>
      <c r="M74" s="36">
        <f t="shared" si="21"/>
        <v>0.88193763946116344</v>
      </c>
      <c r="N74" s="11">
        <v>18.382499999999997</v>
      </c>
      <c r="O74" s="35">
        <v>43.7928</v>
      </c>
      <c r="P74" s="11">
        <f t="shared" si="20"/>
        <v>5.9784309421166446</v>
      </c>
      <c r="Q74" s="37">
        <v>-13600.806</v>
      </c>
      <c r="R74" s="4">
        <v>343725.14899999998</v>
      </c>
      <c r="S74" s="37">
        <v>162309.10399999999</v>
      </c>
      <c r="T74" s="4">
        <v>71100.712</v>
      </c>
      <c r="U74" s="37">
        <v>10320.511</v>
      </c>
      <c r="V74" s="4">
        <v>506034.25300000003</v>
      </c>
      <c r="W74" s="37">
        <v>492433.44699999999</v>
      </c>
      <c r="X74" s="4">
        <f t="shared" si="22"/>
        <v>3317.2892968750002</v>
      </c>
      <c r="Y74" s="37">
        <f t="shared" si="23"/>
        <v>3211.0329999999999</v>
      </c>
      <c r="Z74" s="38">
        <f t="shared" si="24"/>
        <v>2685.3527265624998</v>
      </c>
    </row>
    <row r="75" spans="1:26">
      <c r="A75" s="21" t="s">
        <v>34</v>
      </c>
      <c r="B75" s="22" t="s">
        <v>237</v>
      </c>
      <c r="C75" s="23" t="s">
        <v>238</v>
      </c>
      <c r="D75" s="24">
        <v>119</v>
      </c>
      <c r="E75" s="25">
        <v>1</v>
      </c>
      <c r="F75" s="26">
        <v>1</v>
      </c>
      <c r="G75" s="25">
        <v>14.13</v>
      </c>
      <c r="H75" s="26">
        <v>1</v>
      </c>
      <c r="I75" s="25">
        <v>0</v>
      </c>
      <c r="J75" s="26">
        <v>15.67</v>
      </c>
      <c r="K75" s="25">
        <v>1.46</v>
      </c>
      <c r="L75" s="26">
        <f t="shared" si="19"/>
        <v>17.13</v>
      </c>
      <c r="M75" s="27">
        <f t="shared" si="21"/>
        <v>0.91476941039112669</v>
      </c>
      <c r="N75" s="26">
        <v>11.73</v>
      </c>
      <c r="O75" s="25">
        <v>28.86</v>
      </c>
      <c r="P75" s="26">
        <f t="shared" si="20"/>
        <v>7.8651685393258424</v>
      </c>
      <c r="Q75" s="28">
        <v>-14919.28</v>
      </c>
      <c r="R75" s="29">
        <v>196478.36199999999</v>
      </c>
      <c r="S75" s="28">
        <v>90146.014999999999</v>
      </c>
      <c r="T75" s="29">
        <v>37679.879999999997</v>
      </c>
      <c r="U75" s="28">
        <v>0</v>
      </c>
      <c r="V75" s="29">
        <v>286624.37699999998</v>
      </c>
      <c r="W75" s="28">
        <v>271705.09700000001</v>
      </c>
      <c r="X75" s="29">
        <f t="shared" si="22"/>
        <v>2091.9705630252097</v>
      </c>
      <c r="Y75" s="28">
        <f t="shared" si="23"/>
        <v>1966.5984621848741</v>
      </c>
      <c r="Z75" s="30">
        <f t="shared" si="24"/>
        <v>1651.0786722689074</v>
      </c>
    </row>
    <row r="76" spans="1:26">
      <c r="A76" s="31" t="s">
        <v>34</v>
      </c>
      <c r="B76" s="32" t="s">
        <v>253</v>
      </c>
      <c r="C76" s="33" t="s">
        <v>254</v>
      </c>
      <c r="D76" s="34">
        <v>106</v>
      </c>
      <c r="E76" s="35">
        <v>1</v>
      </c>
      <c r="F76" s="11">
        <v>0</v>
      </c>
      <c r="G76" s="35">
        <v>12.626099999999999</v>
      </c>
      <c r="H76" s="11">
        <v>0.6</v>
      </c>
      <c r="I76" s="35">
        <v>1.0476000000000001</v>
      </c>
      <c r="J76" s="11">
        <v>9.6489999999999991</v>
      </c>
      <c r="K76" s="35">
        <v>5.6247000000000007</v>
      </c>
      <c r="L76" s="11">
        <f t="shared" si="19"/>
        <v>15.2737</v>
      </c>
      <c r="M76" s="36">
        <f t="shared" si="21"/>
        <v>0.63173952611351536</v>
      </c>
      <c r="N76" s="11">
        <v>9.7999999999999989</v>
      </c>
      <c r="O76" s="35">
        <v>25.073699999999999</v>
      </c>
      <c r="P76" s="11">
        <f t="shared" si="20"/>
        <v>8.0144562645073005</v>
      </c>
      <c r="Q76" s="37">
        <v>-27191.025000000001</v>
      </c>
      <c r="R76" s="4">
        <v>194330.47399999999</v>
      </c>
      <c r="S76" s="37">
        <v>104500.196</v>
      </c>
      <c r="T76" s="4">
        <v>34522.247000000003</v>
      </c>
      <c r="U76" s="37">
        <v>37526.182999999997</v>
      </c>
      <c r="V76" s="4">
        <v>298830.67</v>
      </c>
      <c r="W76" s="37">
        <v>271639.64500000002</v>
      </c>
      <c r="X76" s="4">
        <f t="shared" si="22"/>
        <v>2139.4550943396225</v>
      </c>
      <c r="Y76" s="37">
        <f t="shared" si="23"/>
        <v>1882.9359905660381</v>
      </c>
      <c r="Z76" s="38">
        <f t="shared" si="24"/>
        <v>1833.306358490566</v>
      </c>
    </row>
    <row r="77" spans="1:26" s="15" customFormat="1">
      <c r="A77" s="39" t="s">
        <v>34</v>
      </c>
      <c r="B77" s="40" t="s">
        <v>259</v>
      </c>
      <c r="C77" s="41"/>
      <c r="D77" s="42">
        <f>SUM(D58:D76)</f>
        <v>2778</v>
      </c>
      <c r="E77" s="43">
        <f>SUM(E58:E76)</f>
        <v>18.05</v>
      </c>
      <c r="F77" s="44">
        <f t="shared" ref="F77:L77" si="25">SUM(F58:F76)</f>
        <v>14.5</v>
      </c>
      <c r="G77" s="43">
        <f t="shared" si="25"/>
        <v>286.41920000000005</v>
      </c>
      <c r="H77" s="44">
        <f t="shared" si="25"/>
        <v>26.345199999999998</v>
      </c>
      <c r="I77" s="43">
        <f t="shared" si="25"/>
        <v>18.393699999999999</v>
      </c>
      <c r="J77" s="44">
        <f t="shared" si="25"/>
        <v>316.49530000000004</v>
      </c>
      <c r="K77" s="43">
        <f t="shared" si="25"/>
        <v>48.212800000000001</v>
      </c>
      <c r="L77" s="44">
        <f t="shared" si="25"/>
        <v>364.7081</v>
      </c>
      <c r="M77" s="45">
        <f t="shared" si="21"/>
        <v>0.86780441673765951</v>
      </c>
      <c r="N77" s="44">
        <f>SUM(N58:N76)</f>
        <v>251.49020000000002</v>
      </c>
      <c r="O77" s="43">
        <f t="shared" ref="O77:P77" si="26">SUM(O58:O76)</f>
        <v>616.19830000000002</v>
      </c>
      <c r="P77" s="44">
        <f t="shared" si="26"/>
        <v>172.90337340738469</v>
      </c>
      <c r="Q77" s="46">
        <f>SUM(Q58:Q76)</f>
        <v>-439371.24300000013</v>
      </c>
      <c r="R77" s="47">
        <f t="shared" ref="R77:W77" si="27">SUM(R58:R76)</f>
        <v>4642435.2030000007</v>
      </c>
      <c r="S77" s="46">
        <f t="shared" si="27"/>
        <v>2206141.6349999998</v>
      </c>
      <c r="T77" s="47">
        <f t="shared" si="27"/>
        <v>1057400.014</v>
      </c>
      <c r="U77" s="46">
        <f t="shared" si="27"/>
        <v>260009.93400000001</v>
      </c>
      <c r="V77" s="47">
        <f t="shared" si="27"/>
        <v>6848576.8380000014</v>
      </c>
      <c r="W77" s="46">
        <f t="shared" si="27"/>
        <v>6409205.5950000007</v>
      </c>
      <c r="X77" s="47">
        <f t="shared" si="22"/>
        <v>1991.0607955363575</v>
      </c>
      <c r="Y77" s="46">
        <f t="shared" si="23"/>
        <v>1832.8998009359254</v>
      </c>
      <c r="Z77" s="48">
        <f t="shared" si="24"/>
        <v>1671.1429816414689</v>
      </c>
    </row>
    <row r="78" spans="1:26">
      <c r="A78" s="49" t="s">
        <v>41</v>
      </c>
      <c r="B78" s="50" t="s">
        <v>32</v>
      </c>
      <c r="C78" s="51" t="s">
        <v>42</v>
      </c>
      <c r="D78" s="52">
        <v>285</v>
      </c>
      <c r="E78" s="53">
        <v>0.5</v>
      </c>
      <c r="F78" s="54">
        <v>1</v>
      </c>
      <c r="G78" s="53">
        <v>25.9937</v>
      </c>
      <c r="H78" s="54">
        <v>2</v>
      </c>
      <c r="I78" s="53">
        <v>1.81</v>
      </c>
      <c r="J78" s="54">
        <v>28.593699999999998</v>
      </c>
      <c r="K78" s="53">
        <v>2.71</v>
      </c>
      <c r="L78" s="54">
        <f t="shared" ref="L78:L93" si="28">+K78+J78</f>
        <v>31.303699999999999</v>
      </c>
      <c r="M78" s="55">
        <f t="shared" si="21"/>
        <v>0.91342876401192186</v>
      </c>
      <c r="N78" s="54">
        <v>12.62</v>
      </c>
      <c r="O78" s="53">
        <v>43.923699999999997</v>
      </c>
      <c r="P78" s="54">
        <f t="shared" ref="P78:P93" si="29">+D78/(H78+G78)</f>
        <v>10.180862122549001</v>
      </c>
      <c r="Q78" s="56">
        <v>-14391.297</v>
      </c>
      <c r="R78" s="57">
        <v>385091.27</v>
      </c>
      <c r="S78" s="56">
        <v>150874.09299999999</v>
      </c>
      <c r="T78" s="57">
        <v>85542.7</v>
      </c>
      <c r="U78" s="56">
        <v>0</v>
      </c>
      <c r="V78" s="57">
        <v>535965.36300000001</v>
      </c>
      <c r="W78" s="56">
        <v>521574.06599999999</v>
      </c>
      <c r="X78" s="57">
        <f t="shared" si="22"/>
        <v>1580.4303964912281</v>
      </c>
      <c r="Y78" s="56">
        <f t="shared" si="23"/>
        <v>1529.9346175438595</v>
      </c>
      <c r="Z78" s="58">
        <f t="shared" si="24"/>
        <v>1351.1974385964913</v>
      </c>
    </row>
    <row r="79" spans="1:26">
      <c r="A79" s="21" t="s">
        <v>41</v>
      </c>
      <c r="B79" s="22" t="s">
        <v>32</v>
      </c>
      <c r="C79" s="23" t="s">
        <v>67</v>
      </c>
      <c r="D79" s="24">
        <v>206</v>
      </c>
      <c r="E79" s="25">
        <v>1</v>
      </c>
      <c r="F79" s="26">
        <v>1</v>
      </c>
      <c r="G79" s="25">
        <v>19.192699999999999</v>
      </c>
      <c r="H79" s="26">
        <v>2</v>
      </c>
      <c r="I79" s="25">
        <v>0</v>
      </c>
      <c r="J79" s="26">
        <v>20.0655</v>
      </c>
      <c r="K79" s="25">
        <v>3.1272000000000002</v>
      </c>
      <c r="L79" s="26">
        <f t="shared" si="28"/>
        <v>23.192700000000002</v>
      </c>
      <c r="M79" s="27">
        <f t="shared" si="21"/>
        <v>0.86516446985473872</v>
      </c>
      <c r="N79" s="26">
        <v>11.750000000000002</v>
      </c>
      <c r="O79" s="25">
        <v>34.942700000000002</v>
      </c>
      <c r="P79" s="26">
        <f t="shared" si="29"/>
        <v>9.720328226228844</v>
      </c>
      <c r="Q79" s="28">
        <v>-23834.202000000001</v>
      </c>
      <c r="R79" s="29">
        <v>301888.51500000001</v>
      </c>
      <c r="S79" s="28">
        <v>180591.30799999999</v>
      </c>
      <c r="T79" s="29">
        <v>139851.48699999999</v>
      </c>
      <c r="U79" s="28">
        <v>0</v>
      </c>
      <c r="V79" s="29">
        <v>482479.82299999997</v>
      </c>
      <c r="W79" s="28">
        <v>458645.62099999998</v>
      </c>
      <c r="X79" s="29">
        <f t="shared" si="22"/>
        <v>1663.2443495145631</v>
      </c>
      <c r="Y79" s="28">
        <f t="shared" si="23"/>
        <v>1547.5443398058251</v>
      </c>
      <c r="Z79" s="30">
        <f t="shared" si="24"/>
        <v>1465.4782281553398</v>
      </c>
    </row>
    <row r="80" spans="1:26">
      <c r="A80" s="31" t="s">
        <v>41</v>
      </c>
      <c r="B80" s="32" t="s">
        <v>84</v>
      </c>
      <c r="C80" s="33" t="s">
        <v>89</v>
      </c>
      <c r="D80" s="34">
        <v>275</v>
      </c>
      <c r="E80" s="35">
        <v>1</v>
      </c>
      <c r="F80" s="11">
        <v>1</v>
      </c>
      <c r="G80" s="35">
        <v>23.018600000000003</v>
      </c>
      <c r="H80" s="11">
        <v>0</v>
      </c>
      <c r="I80" s="35">
        <v>3.1427999999999998</v>
      </c>
      <c r="J80" s="11">
        <v>28.1614</v>
      </c>
      <c r="K80" s="35">
        <v>0</v>
      </c>
      <c r="L80" s="11">
        <f t="shared" si="28"/>
        <v>28.1614</v>
      </c>
      <c r="M80" s="36">
        <f t="shared" si="21"/>
        <v>1</v>
      </c>
      <c r="N80" s="11">
        <v>26.700000000000003</v>
      </c>
      <c r="O80" s="35">
        <v>54.861400000000003</v>
      </c>
      <c r="P80" s="11">
        <f t="shared" si="29"/>
        <v>11.946860365096052</v>
      </c>
      <c r="Q80" s="37">
        <v>-18901.106</v>
      </c>
      <c r="R80" s="4">
        <v>428518.42800000001</v>
      </c>
      <c r="S80" s="37">
        <v>193259.51</v>
      </c>
      <c r="T80" s="4">
        <v>127192.2</v>
      </c>
      <c r="U80" s="37">
        <v>0</v>
      </c>
      <c r="V80" s="4">
        <v>621777.93799999997</v>
      </c>
      <c r="W80" s="37">
        <v>602876.83200000005</v>
      </c>
      <c r="X80" s="4">
        <f t="shared" si="22"/>
        <v>1798.4935927272725</v>
      </c>
      <c r="Y80" s="37">
        <f t="shared" si="23"/>
        <v>1729.7622981818183</v>
      </c>
      <c r="Z80" s="38">
        <f t="shared" si="24"/>
        <v>1558.2488290909091</v>
      </c>
    </row>
    <row r="81" spans="1:26">
      <c r="A81" s="21" t="s">
        <v>41</v>
      </c>
      <c r="B81" s="22" t="s">
        <v>103</v>
      </c>
      <c r="C81" s="23" t="s">
        <v>105</v>
      </c>
      <c r="D81" s="24">
        <v>290</v>
      </c>
      <c r="E81" s="25">
        <v>1</v>
      </c>
      <c r="F81" s="26">
        <v>1</v>
      </c>
      <c r="G81" s="25">
        <v>27.869499999999999</v>
      </c>
      <c r="H81" s="26">
        <v>3.1429</v>
      </c>
      <c r="I81" s="25">
        <v>0</v>
      </c>
      <c r="J81" s="26">
        <v>22.196999999999999</v>
      </c>
      <c r="K81" s="25">
        <v>10.8154</v>
      </c>
      <c r="L81" s="26">
        <f t="shared" si="28"/>
        <v>33.0124</v>
      </c>
      <c r="M81" s="27">
        <f t="shared" si="21"/>
        <v>0.67238371036337863</v>
      </c>
      <c r="N81" s="26">
        <v>15.34</v>
      </c>
      <c r="O81" s="25">
        <v>48.352400000000003</v>
      </c>
      <c r="P81" s="26">
        <f t="shared" si="29"/>
        <v>9.3510982703692722</v>
      </c>
      <c r="Q81" s="28">
        <v>-6195.4170000000004</v>
      </c>
      <c r="R81" s="29">
        <v>351577.337</v>
      </c>
      <c r="S81" s="28">
        <v>122269.09600000001</v>
      </c>
      <c r="T81" s="29">
        <v>52016.928</v>
      </c>
      <c r="U81" s="28">
        <v>0</v>
      </c>
      <c r="V81" s="29">
        <v>473846.43300000002</v>
      </c>
      <c r="W81" s="28">
        <v>467651.016</v>
      </c>
      <c r="X81" s="29">
        <f t="shared" si="22"/>
        <v>1454.5844999999999</v>
      </c>
      <c r="Y81" s="28">
        <f t="shared" si="23"/>
        <v>1433.2209931034483</v>
      </c>
      <c r="Z81" s="30">
        <f t="shared" si="24"/>
        <v>1212.3356448275863</v>
      </c>
    </row>
    <row r="82" spans="1:26">
      <c r="A82" s="31" t="s">
        <v>41</v>
      </c>
      <c r="B82" s="32" t="s">
        <v>114</v>
      </c>
      <c r="C82" s="33" t="s">
        <v>115</v>
      </c>
      <c r="D82" s="34">
        <v>220</v>
      </c>
      <c r="E82" s="35">
        <v>1</v>
      </c>
      <c r="F82" s="11">
        <v>1</v>
      </c>
      <c r="G82" s="35">
        <v>26.136999999999997</v>
      </c>
      <c r="H82" s="11">
        <v>2.0476000000000001</v>
      </c>
      <c r="I82" s="35">
        <v>0</v>
      </c>
      <c r="J82" s="11">
        <v>28.136999999999997</v>
      </c>
      <c r="K82" s="35">
        <v>2.0476000000000001</v>
      </c>
      <c r="L82" s="11">
        <f t="shared" si="28"/>
        <v>30.184599999999996</v>
      </c>
      <c r="M82" s="36">
        <f t="shared" si="21"/>
        <v>0.93216408367180614</v>
      </c>
      <c r="N82" s="11">
        <v>15.885</v>
      </c>
      <c r="O82" s="35">
        <v>46.069599999999994</v>
      </c>
      <c r="P82" s="11">
        <f t="shared" si="29"/>
        <v>7.8056811166381648</v>
      </c>
      <c r="Q82" s="37">
        <v>-2501.7399999999998</v>
      </c>
      <c r="R82" s="4">
        <v>347860.87400000001</v>
      </c>
      <c r="S82" s="37">
        <v>186001.74600000001</v>
      </c>
      <c r="T82" s="4">
        <v>121650.2</v>
      </c>
      <c r="U82" s="37">
        <v>0</v>
      </c>
      <c r="V82" s="4">
        <v>533862.62</v>
      </c>
      <c r="W82" s="37">
        <v>531360.88</v>
      </c>
      <c r="X82" s="4">
        <f t="shared" si="22"/>
        <v>1873.6928181818182</v>
      </c>
      <c r="Y82" s="37">
        <f t="shared" si="23"/>
        <v>1862.3212727272728</v>
      </c>
      <c r="Z82" s="38">
        <f t="shared" si="24"/>
        <v>1581.1857909090909</v>
      </c>
    </row>
    <row r="83" spans="1:26">
      <c r="A83" s="21" t="s">
        <v>41</v>
      </c>
      <c r="B83" s="22" t="s">
        <v>114</v>
      </c>
      <c r="C83" s="23" t="s">
        <v>116</v>
      </c>
      <c r="D83" s="24">
        <v>256</v>
      </c>
      <c r="E83" s="25">
        <v>1.1499999999999999</v>
      </c>
      <c r="F83" s="26">
        <v>1</v>
      </c>
      <c r="G83" s="25">
        <v>31.395</v>
      </c>
      <c r="H83" s="26">
        <v>5.47</v>
      </c>
      <c r="I83" s="25">
        <v>1.49</v>
      </c>
      <c r="J83" s="26">
        <v>22.62</v>
      </c>
      <c r="K83" s="25">
        <v>17.885000000000002</v>
      </c>
      <c r="L83" s="26">
        <f t="shared" si="28"/>
        <v>40.505000000000003</v>
      </c>
      <c r="M83" s="27">
        <f t="shared" si="21"/>
        <v>0.55844957412665097</v>
      </c>
      <c r="N83" s="26">
        <v>19.470299999999998</v>
      </c>
      <c r="O83" s="25">
        <v>59.975300000000004</v>
      </c>
      <c r="P83" s="26">
        <f t="shared" si="29"/>
        <v>6.9442560694425604</v>
      </c>
      <c r="Q83" s="28">
        <v>-10574.968000000001</v>
      </c>
      <c r="R83" s="29">
        <v>414550.24400000001</v>
      </c>
      <c r="S83" s="28">
        <v>205864.32800000001</v>
      </c>
      <c r="T83" s="29">
        <v>137001.00200000001</v>
      </c>
      <c r="U83" s="28">
        <v>0</v>
      </c>
      <c r="V83" s="29">
        <v>620414.57200000004</v>
      </c>
      <c r="W83" s="28">
        <v>609839.60400000005</v>
      </c>
      <c r="X83" s="29">
        <f t="shared" si="22"/>
        <v>1888.3342578125003</v>
      </c>
      <c r="Y83" s="28">
        <f t="shared" si="23"/>
        <v>1847.0257890625003</v>
      </c>
      <c r="Z83" s="30">
        <f t="shared" si="24"/>
        <v>1619.336890625</v>
      </c>
    </row>
    <row r="84" spans="1:26">
      <c r="A84" s="31" t="s">
        <v>41</v>
      </c>
      <c r="B84" s="32" t="s">
        <v>123</v>
      </c>
      <c r="C84" s="33" t="s">
        <v>125</v>
      </c>
      <c r="D84" s="34">
        <v>297</v>
      </c>
      <c r="E84" s="35">
        <v>1</v>
      </c>
      <c r="F84" s="11">
        <v>1.1000000000000001</v>
      </c>
      <c r="G84" s="35">
        <v>28.228000000000002</v>
      </c>
      <c r="H84" s="11">
        <v>2.88</v>
      </c>
      <c r="I84" s="35">
        <v>1</v>
      </c>
      <c r="J84" s="11">
        <v>27.209</v>
      </c>
      <c r="K84" s="35">
        <v>6.9989999999999997</v>
      </c>
      <c r="L84" s="11">
        <f t="shared" si="28"/>
        <v>34.207999999999998</v>
      </c>
      <c r="M84" s="36">
        <f t="shared" si="21"/>
        <v>0.79539873713751175</v>
      </c>
      <c r="N84" s="11">
        <v>16.981200000000005</v>
      </c>
      <c r="O84" s="35">
        <v>51.1892</v>
      </c>
      <c r="P84" s="11">
        <f t="shared" si="29"/>
        <v>9.5473833097595477</v>
      </c>
      <c r="Q84" s="37">
        <v>-1042.8119999999999</v>
      </c>
      <c r="R84" s="4">
        <v>413662.87699999998</v>
      </c>
      <c r="S84" s="37">
        <v>143531.962</v>
      </c>
      <c r="T84" s="4">
        <v>65918.7</v>
      </c>
      <c r="U84" s="37">
        <v>33503.957999999999</v>
      </c>
      <c r="V84" s="4">
        <v>557194.83900000004</v>
      </c>
      <c r="W84" s="37">
        <v>556152.027</v>
      </c>
      <c r="X84" s="4">
        <f t="shared" si="22"/>
        <v>1541.3204747474749</v>
      </c>
      <c r="Y84" s="37">
        <f t="shared" si="23"/>
        <v>1537.8093232323233</v>
      </c>
      <c r="Z84" s="38">
        <f t="shared" si="24"/>
        <v>1392.8042996632996</v>
      </c>
    </row>
    <row r="85" spans="1:26">
      <c r="A85" s="21" t="s">
        <v>41</v>
      </c>
      <c r="B85" s="22" t="s">
        <v>133</v>
      </c>
      <c r="C85" s="23" t="s">
        <v>134</v>
      </c>
      <c r="D85" s="24">
        <v>231</v>
      </c>
      <c r="E85" s="25">
        <v>1</v>
      </c>
      <c r="F85" s="26">
        <v>1</v>
      </c>
      <c r="G85" s="25">
        <v>28.662800000000001</v>
      </c>
      <c r="H85" s="26">
        <v>5.35</v>
      </c>
      <c r="I85" s="25">
        <v>0</v>
      </c>
      <c r="J85" s="26">
        <v>31.832800000000002</v>
      </c>
      <c r="K85" s="25">
        <v>4.18</v>
      </c>
      <c r="L85" s="26">
        <f t="shared" si="28"/>
        <v>36.012799999999999</v>
      </c>
      <c r="M85" s="27">
        <f t="shared" si="21"/>
        <v>0.88393015816598552</v>
      </c>
      <c r="N85" s="26">
        <v>23.329999999999995</v>
      </c>
      <c r="O85" s="25">
        <v>59.342799999999997</v>
      </c>
      <c r="P85" s="26">
        <f t="shared" si="29"/>
        <v>6.7915608241603165</v>
      </c>
      <c r="Q85" s="28">
        <v>-19011.364000000001</v>
      </c>
      <c r="R85" s="29">
        <v>459501.31</v>
      </c>
      <c r="S85" s="28">
        <v>130433.55899999999</v>
      </c>
      <c r="T85" s="29">
        <v>43229.351999999999</v>
      </c>
      <c r="U85" s="28">
        <v>30888.356</v>
      </c>
      <c r="V85" s="29">
        <v>589934.86899999995</v>
      </c>
      <c r="W85" s="28">
        <v>570923.505</v>
      </c>
      <c r="X85" s="29">
        <f t="shared" si="22"/>
        <v>2232.974722943723</v>
      </c>
      <c r="Y85" s="28">
        <f t="shared" si="23"/>
        <v>2150.6744458874459</v>
      </c>
      <c r="Z85" s="30">
        <f t="shared" si="24"/>
        <v>1989.1831601731601</v>
      </c>
    </row>
    <row r="86" spans="1:26">
      <c r="A86" s="31" t="s">
        <v>41</v>
      </c>
      <c r="B86" s="32" t="s">
        <v>180</v>
      </c>
      <c r="C86" s="33" t="s">
        <v>181</v>
      </c>
      <c r="D86" s="34">
        <v>274</v>
      </c>
      <c r="E86" s="35">
        <v>1</v>
      </c>
      <c r="F86" s="11">
        <v>0</v>
      </c>
      <c r="G86" s="35">
        <v>34.282600000000002</v>
      </c>
      <c r="H86" s="11">
        <v>2.72</v>
      </c>
      <c r="I86" s="35">
        <v>1</v>
      </c>
      <c r="J86" s="11">
        <v>35.122800000000005</v>
      </c>
      <c r="K86" s="35">
        <v>3.8798000000000004</v>
      </c>
      <c r="L86" s="11">
        <f t="shared" si="28"/>
        <v>39.002600000000008</v>
      </c>
      <c r="M86" s="36">
        <f t="shared" si="21"/>
        <v>0.90052458041258787</v>
      </c>
      <c r="N86" s="11">
        <v>15.020000000000005</v>
      </c>
      <c r="O86" s="35">
        <v>54.022600000000011</v>
      </c>
      <c r="P86" s="11">
        <f t="shared" si="29"/>
        <v>7.4048850621307691</v>
      </c>
      <c r="Q86" s="37">
        <v>-9979.34</v>
      </c>
      <c r="R86" s="4">
        <v>414586.92300000001</v>
      </c>
      <c r="S86" s="37">
        <v>97565.956999999995</v>
      </c>
      <c r="T86" s="4">
        <v>45314.387999999999</v>
      </c>
      <c r="U86" s="37">
        <v>5408.88</v>
      </c>
      <c r="V86" s="4">
        <v>512152.88</v>
      </c>
      <c r="W86" s="37">
        <v>502173.54</v>
      </c>
      <c r="X86" s="4">
        <f t="shared" si="22"/>
        <v>1684.0496788321168</v>
      </c>
      <c r="Y86" s="37">
        <f t="shared" si="23"/>
        <v>1647.6287299270073</v>
      </c>
      <c r="Z86" s="38">
        <f t="shared" si="24"/>
        <v>1513.0909598540147</v>
      </c>
    </row>
    <row r="87" spans="1:26">
      <c r="A87" s="21" t="s">
        <v>41</v>
      </c>
      <c r="B87" s="22" t="s">
        <v>184</v>
      </c>
      <c r="C87" s="23" t="s">
        <v>185</v>
      </c>
      <c r="D87" s="24">
        <v>204</v>
      </c>
      <c r="E87" s="25">
        <v>1</v>
      </c>
      <c r="F87" s="26">
        <v>0</v>
      </c>
      <c r="G87" s="25">
        <v>22.28</v>
      </c>
      <c r="H87" s="26">
        <v>0</v>
      </c>
      <c r="I87" s="25">
        <v>1</v>
      </c>
      <c r="J87" s="26">
        <v>21.28</v>
      </c>
      <c r="K87" s="25">
        <v>3</v>
      </c>
      <c r="L87" s="26">
        <f t="shared" si="28"/>
        <v>24.28</v>
      </c>
      <c r="M87" s="27">
        <f t="shared" si="21"/>
        <v>0.87644151565074135</v>
      </c>
      <c r="N87" s="26">
        <v>19.614999999999998</v>
      </c>
      <c r="O87" s="25">
        <v>43.894999999999996</v>
      </c>
      <c r="P87" s="26">
        <f t="shared" si="29"/>
        <v>9.1561938958707358</v>
      </c>
      <c r="Q87" s="28">
        <v>-21663.114000000001</v>
      </c>
      <c r="R87" s="29">
        <v>332852.18</v>
      </c>
      <c r="S87" s="28">
        <v>179998.53</v>
      </c>
      <c r="T87" s="29">
        <v>104642.004</v>
      </c>
      <c r="U87" s="28">
        <v>11307.19</v>
      </c>
      <c r="V87" s="29">
        <v>512850.71</v>
      </c>
      <c r="W87" s="28">
        <v>491187.59600000002</v>
      </c>
      <c r="X87" s="29">
        <f t="shared" si="22"/>
        <v>1945.5956666666666</v>
      </c>
      <c r="Y87" s="28">
        <f t="shared" si="23"/>
        <v>1839.4039313725491</v>
      </c>
      <c r="Z87" s="30">
        <f t="shared" si="24"/>
        <v>1631.6283333333333</v>
      </c>
    </row>
    <row r="88" spans="1:26">
      <c r="A88" s="31" t="s">
        <v>41</v>
      </c>
      <c r="B88" s="32" t="s">
        <v>186</v>
      </c>
      <c r="C88" s="33" t="s">
        <v>188</v>
      </c>
      <c r="D88" s="34">
        <v>218</v>
      </c>
      <c r="E88" s="35">
        <v>0.85</v>
      </c>
      <c r="F88" s="11">
        <v>0</v>
      </c>
      <c r="G88" s="35">
        <v>22.42</v>
      </c>
      <c r="H88" s="11">
        <v>2</v>
      </c>
      <c r="I88" s="35">
        <v>1.49</v>
      </c>
      <c r="J88" s="11">
        <v>26.09</v>
      </c>
      <c r="K88" s="35">
        <v>0.67</v>
      </c>
      <c r="L88" s="11">
        <f t="shared" si="28"/>
        <v>26.76</v>
      </c>
      <c r="M88" s="36">
        <f t="shared" si="21"/>
        <v>0.97496263079222711</v>
      </c>
      <c r="N88" s="11">
        <v>13.94</v>
      </c>
      <c r="O88" s="35">
        <v>40.700000000000003</v>
      </c>
      <c r="P88" s="11">
        <f t="shared" si="29"/>
        <v>8.927108927108927</v>
      </c>
      <c r="Q88" s="37">
        <v>-40699.749000000003</v>
      </c>
      <c r="R88" s="4">
        <v>330664.18</v>
      </c>
      <c r="S88" s="37">
        <v>158881.592</v>
      </c>
      <c r="T88" s="4">
        <v>66299.282999999996</v>
      </c>
      <c r="U88" s="37">
        <v>19707.280999999999</v>
      </c>
      <c r="V88" s="4">
        <v>489545.772</v>
      </c>
      <c r="W88" s="37">
        <v>448846.02299999999</v>
      </c>
      <c r="X88" s="4">
        <f t="shared" si="22"/>
        <v>1851.0972844036696</v>
      </c>
      <c r="Y88" s="37">
        <f t="shared" si="23"/>
        <v>1664.4011880733945</v>
      </c>
      <c r="Z88" s="38">
        <f t="shared" si="24"/>
        <v>1516.8081651376147</v>
      </c>
    </row>
    <row r="89" spans="1:26">
      <c r="A89" s="21" t="s">
        <v>41</v>
      </c>
      <c r="B89" s="22" t="s">
        <v>206</v>
      </c>
      <c r="C89" s="23" t="s">
        <v>209</v>
      </c>
      <c r="D89" s="24">
        <v>217</v>
      </c>
      <c r="E89" s="25">
        <v>1</v>
      </c>
      <c r="F89" s="26">
        <v>1</v>
      </c>
      <c r="G89" s="25">
        <v>20.546500000000002</v>
      </c>
      <c r="H89" s="26">
        <v>1</v>
      </c>
      <c r="I89" s="25">
        <v>0</v>
      </c>
      <c r="J89" s="26">
        <v>12.396400000000002</v>
      </c>
      <c r="K89" s="25">
        <v>11.1501</v>
      </c>
      <c r="L89" s="26">
        <f t="shared" si="28"/>
        <v>23.546500000000002</v>
      </c>
      <c r="M89" s="27">
        <f t="shared" si="21"/>
        <v>0.52646465504427409</v>
      </c>
      <c r="N89" s="26">
        <v>10.756300000000003</v>
      </c>
      <c r="O89" s="25">
        <v>34.302800000000005</v>
      </c>
      <c r="P89" s="26">
        <f t="shared" si="29"/>
        <v>10.071241268883577</v>
      </c>
      <c r="Q89" s="28">
        <v>-21114.639999999999</v>
      </c>
      <c r="R89" s="29">
        <v>242830.14</v>
      </c>
      <c r="S89" s="28">
        <v>150922.91099999999</v>
      </c>
      <c r="T89" s="29">
        <v>85885.607999999993</v>
      </c>
      <c r="U89" s="28">
        <v>0</v>
      </c>
      <c r="V89" s="29">
        <v>393753.05099999998</v>
      </c>
      <c r="W89" s="28">
        <v>372638.41100000002</v>
      </c>
      <c r="X89" s="29">
        <f t="shared" si="22"/>
        <v>1418.7439769585253</v>
      </c>
      <c r="Y89" s="28">
        <f t="shared" si="23"/>
        <v>1321.4414884792627</v>
      </c>
      <c r="Z89" s="30">
        <f t="shared" si="24"/>
        <v>1119.0329032258064</v>
      </c>
    </row>
    <row r="90" spans="1:26">
      <c r="A90" s="31" t="s">
        <v>41</v>
      </c>
      <c r="B90" s="32" t="s">
        <v>206</v>
      </c>
      <c r="C90" s="33" t="s">
        <v>211</v>
      </c>
      <c r="D90" s="34">
        <v>217</v>
      </c>
      <c r="E90" s="35">
        <v>1.0549999999999999</v>
      </c>
      <c r="F90" s="11">
        <v>0.49</v>
      </c>
      <c r="G90" s="35">
        <v>22.054600000000001</v>
      </c>
      <c r="H90" s="11">
        <v>1.028</v>
      </c>
      <c r="I90" s="35">
        <v>0</v>
      </c>
      <c r="J90" s="11">
        <v>22.532600000000002</v>
      </c>
      <c r="K90" s="35">
        <v>2.0950000000000002</v>
      </c>
      <c r="L90" s="11">
        <f t="shared" si="28"/>
        <v>24.627600000000001</v>
      </c>
      <c r="M90" s="36">
        <f t="shared" si="21"/>
        <v>0.91493283957835925</v>
      </c>
      <c r="N90" s="11">
        <v>18.285999999999994</v>
      </c>
      <c r="O90" s="35">
        <v>42.913599999999995</v>
      </c>
      <c r="P90" s="11">
        <f t="shared" si="29"/>
        <v>9.4010206822455018</v>
      </c>
      <c r="Q90" s="37">
        <v>-37679.089</v>
      </c>
      <c r="R90" s="4">
        <v>318685.43800000002</v>
      </c>
      <c r="S90" s="37">
        <v>151495.68900000001</v>
      </c>
      <c r="T90" s="4">
        <v>75305.351999999999</v>
      </c>
      <c r="U90" s="37">
        <v>0</v>
      </c>
      <c r="V90" s="4">
        <v>470181.12699999998</v>
      </c>
      <c r="W90" s="37">
        <v>432502.038</v>
      </c>
      <c r="X90" s="4">
        <f t="shared" si="22"/>
        <v>1819.7040322580644</v>
      </c>
      <c r="Y90" s="37">
        <f t="shared" si="23"/>
        <v>1646.0676774193548</v>
      </c>
      <c r="Z90" s="38">
        <f t="shared" si="24"/>
        <v>1468.5964884792627</v>
      </c>
    </row>
    <row r="91" spans="1:26">
      <c r="A91" s="21" t="s">
        <v>41</v>
      </c>
      <c r="B91" s="22" t="s">
        <v>222</v>
      </c>
      <c r="C91" s="23" t="s">
        <v>223</v>
      </c>
      <c r="D91" s="24">
        <v>238</v>
      </c>
      <c r="E91" s="25">
        <v>1</v>
      </c>
      <c r="F91" s="26">
        <v>2</v>
      </c>
      <c r="G91" s="25">
        <v>20.82</v>
      </c>
      <c r="H91" s="26">
        <v>0</v>
      </c>
      <c r="I91" s="25">
        <v>5.08</v>
      </c>
      <c r="J91" s="26">
        <v>22.22</v>
      </c>
      <c r="K91" s="25">
        <v>6.68</v>
      </c>
      <c r="L91" s="26">
        <f t="shared" si="28"/>
        <v>28.9</v>
      </c>
      <c r="M91" s="27">
        <f t="shared" si="21"/>
        <v>0.76885813148788928</v>
      </c>
      <c r="N91" s="26">
        <v>18.22</v>
      </c>
      <c r="O91" s="25">
        <v>47.12</v>
      </c>
      <c r="P91" s="26">
        <f t="shared" si="29"/>
        <v>11.431316042267051</v>
      </c>
      <c r="Q91" s="28">
        <v>-684.63900000000001</v>
      </c>
      <c r="R91" s="29">
        <v>347332.40399999998</v>
      </c>
      <c r="S91" s="28">
        <v>68433.134000000005</v>
      </c>
      <c r="T91" s="29">
        <v>28680</v>
      </c>
      <c r="U91" s="28">
        <v>3140.5</v>
      </c>
      <c r="V91" s="29">
        <v>415765.538</v>
      </c>
      <c r="W91" s="28">
        <v>415080.89899999998</v>
      </c>
      <c r="X91" s="29">
        <f t="shared" si="22"/>
        <v>1613.2144453781514</v>
      </c>
      <c r="Y91" s="28">
        <f t="shared" si="23"/>
        <v>1610.3378109243697</v>
      </c>
      <c r="Z91" s="30">
        <f t="shared" si="24"/>
        <v>1459.3798487394956</v>
      </c>
    </row>
    <row r="92" spans="1:26">
      <c r="A92" s="31" t="s">
        <v>41</v>
      </c>
      <c r="B92" s="32" t="s">
        <v>235</v>
      </c>
      <c r="C92" s="33" t="s">
        <v>236</v>
      </c>
      <c r="D92" s="34">
        <v>238</v>
      </c>
      <c r="E92" s="35">
        <v>1</v>
      </c>
      <c r="F92" s="11">
        <v>1</v>
      </c>
      <c r="G92" s="35">
        <v>25.05</v>
      </c>
      <c r="H92" s="11">
        <v>1.49</v>
      </c>
      <c r="I92" s="35">
        <v>1.8</v>
      </c>
      <c r="J92" s="11">
        <v>29.49</v>
      </c>
      <c r="K92" s="35">
        <v>0.85</v>
      </c>
      <c r="L92" s="11">
        <f t="shared" si="28"/>
        <v>30.34</v>
      </c>
      <c r="M92" s="36">
        <f t="shared" si="21"/>
        <v>0.97198417930125247</v>
      </c>
      <c r="N92" s="11">
        <v>16.66</v>
      </c>
      <c r="O92" s="35">
        <v>47</v>
      </c>
      <c r="P92" s="11">
        <f t="shared" si="29"/>
        <v>8.9675960813865867</v>
      </c>
      <c r="Q92" s="37">
        <v>-27545.817999999999</v>
      </c>
      <c r="R92" s="4">
        <v>373137.33899999998</v>
      </c>
      <c r="S92" s="37">
        <v>187589.52600000001</v>
      </c>
      <c r="T92" s="4">
        <v>72670.644</v>
      </c>
      <c r="U92" s="37">
        <v>49589.741000000002</v>
      </c>
      <c r="V92" s="4">
        <v>560726.86499999999</v>
      </c>
      <c r="W92" s="37">
        <v>533181.04700000002</v>
      </c>
      <c r="X92" s="4">
        <f t="shared" si="22"/>
        <v>1842.2961344537814</v>
      </c>
      <c r="Y92" s="37">
        <f t="shared" si="23"/>
        <v>1726.5574033613445</v>
      </c>
      <c r="Z92" s="38">
        <f t="shared" si="24"/>
        <v>1567.8039453781512</v>
      </c>
    </row>
    <row r="93" spans="1:26">
      <c r="A93" s="21" t="s">
        <v>41</v>
      </c>
      <c r="B93" s="22" t="s">
        <v>244</v>
      </c>
      <c r="C93" s="23" t="s">
        <v>245</v>
      </c>
      <c r="D93" s="24">
        <v>221</v>
      </c>
      <c r="E93" s="25">
        <v>1</v>
      </c>
      <c r="F93" s="26">
        <v>1</v>
      </c>
      <c r="G93" s="25">
        <v>24.07</v>
      </c>
      <c r="H93" s="26">
        <v>1.5</v>
      </c>
      <c r="I93" s="25">
        <v>2.5</v>
      </c>
      <c r="J93" s="26">
        <v>28.57</v>
      </c>
      <c r="K93" s="25">
        <v>1.5</v>
      </c>
      <c r="L93" s="26">
        <f t="shared" si="28"/>
        <v>30.07</v>
      </c>
      <c r="M93" s="27">
        <f t="shared" si="21"/>
        <v>0.95011639507815093</v>
      </c>
      <c r="N93" s="26">
        <v>17.91</v>
      </c>
      <c r="O93" s="25">
        <v>47.980000000000004</v>
      </c>
      <c r="P93" s="26">
        <f t="shared" si="29"/>
        <v>8.6429409464215876</v>
      </c>
      <c r="Q93" s="28">
        <v>-19046.329000000002</v>
      </c>
      <c r="R93" s="29">
        <v>354218.451</v>
      </c>
      <c r="S93" s="28">
        <v>148126.337</v>
      </c>
      <c r="T93" s="29">
        <v>65784.995999999999</v>
      </c>
      <c r="U93" s="28">
        <v>3290.8339999999998</v>
      </c>
      <c r="V93" s="29">
        <v>502344.788</v>
      </c>
      <c r="W93" s="28">
        <v>483298.45899999997</v>
      </c>
      <c r="X93" s="29">
        <f t="shared" si="22"/>
        <v>1960.4930226244344</v>
      </c>
      <c r="Y93" s="28">
        <f t="shared" si="23"/>
        <v>1874.3105384615383</v>
      </c>
      <c r="Z93" s="30">
        <f t="shared" si="24"/>
        <v>1602.7984208144796</v>
      </c>
    </row>
    <row r="94" spans="1:26" s="15" customFormat="1">
      <c r="A94" s="60" t="s">
        <v>41</v>
      </c>
      <c r="B94" s="61" t="s">
        <v>260</v>
      </c>
      <c r="C94" s="62"/>
      <c r="D94" s="63">
        <f>SUM(D78:D93)</f>
        <v>3887</v>
      </c>
      <c r="E94" s="64">
        <f>SUM(E78:E93)</f>
        <v>15.555</v>
      </c>
      <c r="F94" s="65">
        <f t="shared" ref="F94:L94" si="30">SUM(F78:F93)</f>
        <v>13.59</v>
      </c>
      <c r="G94" s="64">
        <f t="shared" si="30"/>
        <v>402.02100000000002</v>
      </c>
      <c r="H94" s="65">
        <f t="shared" si="30"/>
        <v>32.628499999999988</v>
      </c>
      <c r="I94" s="64">
        <f t="shared" si="30"/>
        <v>20.312799999999999</v>
      </c>
      <c r="J94" s="65">
        <f t="shared" si="30"/>
        <v>406.51820000000004</v>
      </c>
      <c r="K94" s="64">
        <f t="shared" si="30"/>
        <v>77.589100000000002</v>
      </c>
      <c r="L94" s="65">
        <f t="shared" si="30"/>
        <v>484.1072999999999</v>
      </c>
      <c r="M94" s="66">
        <f t="shared" si="21"/>
        <v>0.83972747364065781</v>
      </c>
      <c r="N94" s="65">
        <f>SUM(N78:N93)</f>
        <v>272.48380000000003</v>
      </c>
      <c r="O94" s="64">
        <f t="shared" ref="O94:P94" si="31">SUM(O78:O93)</f>
        <v>756.5911000000001</v>
      </c>
      <c r="P94" s="65">
        <f t="shared" si="31"/>
        <v>146.29033321055849</v>
      </c>
      <c r="Q94" s="67">
        <f>SUM(Q78:Q93)</f>
        <v>-274865.62400000001</v>
      </c>
      <c r="R94" s="68">
        <f t="shared" ref="R94:W94" si="32">SUM(R78:R93)</f>
        <v>5816957.9100000001</v>
      </c>
      <c r="S94" s="67">
        <f t="shared" si="32"/>
        <v>2455839.2779999999</v>
      </c>
      <c r="T94" s="68">
        <f t="shared" si="32"/>
        <v>1316984.844</v>
      </c>
      <c r="U94" s="67">
        <f t="shared" si="32"/>
        <v>156836.74000000002</v>
      </c>
      <c r="V94" s="68">
        <f t="shared" si="32"/>
        <v>8272797.1880000001</v>
      </c>
      <c r="W94" s="67">
        <f t="shared" si="32"/>
        <v>7997931.5640000002</v>
      </c>
      <c r="X94" s="68">
        <f t="shared" si="22"/>
        <v>1749.1576032930282</v>
      </c>
      <c r="Y94" s="67">
        <f t="shared" si="23"/>
        <v>1678.4435245690765</v>
      </c>
      <c r="Z94" s="69">
        <f t="shared" si="24"/>
        <v>1496.516056084384</v>
      </c>
    </row>
    <row r="95" spans="1:26">
      <c r="A95" s="70" t="s">
        <v>38</v>
      </c>
      <c r="B95" s="71" t="s">
        <v>32</v>
      </c>
      <c r="C95" s="72" t="s">
        <v>39</v>
      </c>
      <c r="D95" s="73">
        <v>398</v>
      </c>
      <c r="E95" s="74">
        <v>1</v>
      </c>
      <c r="F95" s="75">
        <v>1</v>
      </c>
      <c r="G95" s="74">
        <v>29.92</v>
      </c>
      <c r="H95" s="75">
        <v>1</v>
      </c>
      <c r="I95" s="74">
        <v>2.48</v>
      </c>
      <c r="J95" s="75">
        <v>32.4</v>
      </c>
      <c r="K95" s="74">
        <v>3</v>
      </c>
      <c r="L95" s="75">
        <f t="shared" ref="L95:L115" si="33">+K95+J95</f>
        <v>35.4</v>
      </c>
      <c r="M95" s="76">
        <f t="shared" si="21"/>
        <v>0.9152542372881356</v>
      </c>
      <c r="N95" s="75">
        <v>19.36</v>
      </c>
      <c r="O95" s="74">
        <v>54.76</v>
      </c>
      <c r="P95" s="75">
        <f t="shared" ref="P95:P115" si="34">+D95/(H95+G95)</f>
        <v>12.871927554980594</v>
      </c>
      <c r="Q95" s="77">
        <v>-40261.868999999999</v>
      </c>
      <c r="R95" s="78">
        <v>439897.49</v>
      </c>
      <c r="S95" s="77">
        <v>227815.405</v>
      </c>
      <c r="T95" s="78">
        <v>171763.253</v>
      </c>
      <c r="U95" s="77">
        <v>0</v>
      </c>
      <c r="V95" s="78">
        <v>667712.89500000002</v>
      </c>
      <c r="W95" s="77">
        <v>627451.02599999995</v>
      </c>
      <c r="X95" s="78">
        <f t="shared" si="22"/>
        <v>1246.1046281407034</v>
      </c>
      <c r="Y95" s="77">
        <f t="shared" si="23"/>
        <v>1144.9441532663316</v>
      </c>
      <c r="Z95" s="79">
        <f t="shared" si="24"/>
        <v>1105.2700753768845</v>
      </c>
    </row>
    <row r="96" spans="1:26">
      <c r="A96" s="31" t="s">
        <v>38</v>
      </c>
      <c r="B96" s="32" t="s">
        <v>32</v>
      </c>
      <c r="C96" s="33" t="s">
        <v>43</v>
      </c>
      <c r="D96" s="34">
        <v>325</v>
      </c>
      <c r="E96" s="35">
        <v>1</v>
      </c>
      <c r="F96" s="11">
        <v>1</v>
      </c>
      <c r="G96" s="35">
        <v>31.8918</v>
      </c>
      <c r="H96" s="11">
        <v>3</v>
      </c>
      <c r="I96" s="35">
        <v>5.6269000000000009</v>
      </c>
      <c r="J96" s="11">
        <v>35.059400000000004</v>
      </c>
      <c r="K96" s="35">
        <v>7.4592999999999998</v>
      </c>
      <c r="L96" s="11">
        <f t="shared" si="33"/>
        <v>42.518700000000003</v>
      </c>
      <c r="M96" s="36">
        <f t="shared" si="21"/>
        <v>0.82456425055328597</v>
      </c>
      <c r="N96" s="11">
        <v>31.222099999999998</v>
      </c>
      <c r="O96" s="35">
        <v>73.740800000000007</v>
      </c>
      <c r="P96" s="11">
        <f t="shared" si="34"/>
        <v>9.3145094262835393</v>
      </c>
      <c r="Q96" s="37">
        <v>-32272.65</v>
      </c>
      <c r="R96" s="4">
        <v>570553.34499999997</v>
      </c>
      <c r="S96" s="37">
        <v>272648.674</v>
      </c>
      <c r="T96" s="4">
        <v>194893.745</v>
      </c>
      <c r="U96" s="37">
        <v>0</v>
      </c>
      <c r="V96" s="4">
        <v>843202.01899999997</v>
      </c>
      <c r="W96" s="37">
        <v>810929.36899999995</v>
      </c>
      <c r="X96" s="4">
        <f t="shared" si="22"/>
        <v>1994.7946892307691</v>
      </c>
      <c r="Y96" s="37">
        <f t="shared" si="23"/>
        <v>1895.4942276923075</v>
      </c>
      <c r="Z96" s="38">
        <f t="shared" si="24"/>
        <v>1755.5487538461537</v>
      </c>
    </row>
    <row r="97" spans="1:26">
      <c r="A97" s="21" t="s">
        <v>38</v>
      </c>
      <c r="B97" s="22" t="s">
        <v>32</v>
      </c>
      <c r="C97" s="23" t="s">
        <v>46</v>
      </c>
      <c r="D97" s="24">
        <v>357</v>
      </c>
      <c r="E97" s="25">
        <v>1</v>
      </c>
      <c r="F97" s="26">
        <v>1</v>
      </c>
      <c r="G97" s="25">
        <v>27.13</v>
      </c>
      <c r="H97" s="26">
        <v>4</v>
      </c>
      <c r="I97" s="25">
        <v>0.49</v>
      </c>
      <c r="J97" s="26">
        <v>31.06</v>
      </c>
      <c r="K97" s="25">
        <v>2.56</v>
      </c>
      <c r="L97" s="26">
        <f t="shared" si="33"/>
        <v>33.619999999999997</v>
      </c>
      <c r="M97" s="27">
        <f t="shared" si="21"/>
        <v>0.92385484830458064</v>
      </c>
      <c r="N97" s="26">
        <v>9.57</v>
      </c>
      <c r="O97" s="25">
        <v>43.19</v>
      </c>
      <c r="P97" s="26">
        <f t="shared" si="34"/>
        <v>11.468037263090267</v>
      </c>
      <c r="Q97" s="28">
        <v>-30007.133999999998</v>
      </c>
      <c r="R97" s="29">
        <v>384198.69799999997</v>
      </c>
      <c r="S97" s="28">
        <v>165703.215</v>
      </c>
      <c r="T97" s="29">
        <v>105657.946</v>
      </c>
      <c r="U97" s="28">
        <v>0</v>
      </c>
      <c r="V97" s="29">
        <v>549901.91299999994</v>
      </c>
      <c r="W97" s="28">
        <v>519894.77899999998</v>
      </c>
      <c r="X97" s="29">
        <f t="shared" si="22"/>
        <v>1244.3808599439774</v>
      </c>
      <c r="Y97" s="28">
        <f t="shared" si="23"/>
        <v>1160.327263305322</v>
      </c>
      <c r="Z97" s="30">
        <f t="shared" si="24"/>
        <v>1076.1868291316525</v>
      </c>
    </row>
    <row r="98" spans="1:26">
      <c r="A98" s="31" t="s">
        <v>38</v>
      </c>
      <c r="B98" s="32" t="s">
        <v>32</v>
      </c>
      <c r="C98" s="33" t="s">
        <v>47</v>
      </c>
      <c r="D98" s="34">
        <v>345</v>
      </c>
      <c r="E98" s="35">
        <v>1</v>
      </c>
      <c r="F98" s="11">
        <v>1</v>
      </c>
      <c r="G98" s="35">
        <v>24.635200000000001</v>
      </c>
      <c r="H98" s="11">
        <v>2.1109</v>
      </c>
      <c r="I98" s="35">
        <v>2.4028999999999998</v>
      </c>
      <c r="J98" s="11">
        <v>29.05</v>
      </c>
      <c r="K98" s="35">
        <v>2.0990000000000002</v>
      </c>
      <c r="L98" s="11">
        <f t="shared" si="33"/>
        <v>31.149000000000001</v>
      </c>
      <c r="M98" s="36">
        <f t="shared" si="21"/>
        <v>0.93261420912388837</v>
      </c>
      <c r="N98" s="11">
        <v>14.96</v>
      </c>
      <c r="O98" s="35">
        <v>46.109000000000002</v>
      </c>
      <c r="P98" s="11">
        <f t="shared" si="34"/>
        <v>12.899076874759309</v>
      </c>
      <c r="Q98" s="37">
        <v>-41315.339</v>
      </c>
      <c r="R98" s="4">
        <v>408561.73700000002</v>
      </c>
      <c r="S98" s="37">
        <v>177269.29199999999</v>
      </c>
      <c r="T98" s="4">
        <v>124243.11599999999</v>
      </c>
      <c r="U98" s="37">
        <v>0</v>
      </c>
      <c r="V98" s="4">
        <v>585831.02899999998</v>
      </c>
      <c r="W98" s="37">
        <v>544515.68999999994</v>
      </c>
      <c r="X98" s="4">
        <f t="shared" si="22"/>
        <v>1337.9359797101449</v>
      </c>
      <c r="Y98" s="37">
        <f t="shared" si="23"/>
        <v>1218.1813739130434</v>
      </c>
      <c r="Z98" s="38">
        <f t="shared" si="24"/>
        <v>1184.2369188405798</v>
      </c>
    </row>
    <row r="99" spans="1:26">
      <c r="A99" s="21" t="s">
        <v>38</v>
      </c>
      <c r="B99" s="22" t="s">
        <v>32</v>
      </c>
      <c r="C99" s="23" t="s">
        <v>55</v>
      </c>
      <c r="D99" s="24">
        <v>391</v>
      </c>
      <c r="E99" s="25">
        <v>1</v>
      </c>
      <c r="F99" s="26">
        <v>1</v>
      </c>
      <c r="G99" s="25">
        <v>29.4268</v>
      </c>
      <c r="H99" s="26">
        <v>3</v>
      </c>
      <c r="I99" s="25">
        <v>1.98</v>
      </c>
      <c r="J99" s="26">
        <v>36.206800000000001</v>
      </c>
      <c r="K99" s="25">
        <v>0.2</v>
      </c>
      <c r="L99" s="26">
        <f t="shared" si="33"/>
        <v>36.406800000000004</v>
      </c>
      <c r="M99" s="27">
        <f t="shared" si="21"/>
        <v>0.99450652075985801</v>
      </c>
      <c r="N99" s="26">
        <v>18.073800000000006</v>
      </c>
      <c r="O99" s="25">
        <v>54.48060000000001</v>
      </c>
      <c r="P99" s="26">
        <f t="shared" si="34"/>
        <v>12.057927393390653</v>
      </c>
      <c r="Q99" s="28">
        <v>-39139.114999999998</v>
      </c>
      <c r="R99" s="29">
        <v>473815.94199999998</v>
      </c>
      <c r="S99" s="28">
        <v>243506.08100000001</v>
      </c>
      <c r="T99" s="29">
        <v>181987.83799999999</v>
      </c>
      <c r="U99" s="28">
        <v>0</v>
      </c>
      <c r="V99" s="29">
        <v>717322.02300000004</v>
      </c>
      <c r="W99" s="28">
        <v>678182.90800000005</v>
      </c>
      <c r="X99" s="29">
        <f t="shared" si="22"/>
        <v>1369.141138107417</v>
      </c>
      <c r="Y99" s="28">
        <f t="shared" si="23"/>
        <v>1269.0410997442457</v>
      </c>
      <c r="Z99" s="30">
        <f t="shared" si="24"/>
        <v>1211.8054782608694</v>
      </c>
    </row>
    <row r="100" spans="1:26">
      <c r="A100" s="31" t="s">
        <v>38</v>
      </c>
      <c r="B100" s="32" t="s">
        <v>32</v>
      </c>
      <c r="C100" s="33" t="s">
        <v>56</v>
      </c>
      <c r="D100" s="34">
        <v>358</v>
      </c>
      <c r="E100" s="35">
        <v>1</v>
      </c>
      <c r="F100" s="11">
        <v>2</v>
      </c>
      <c r="G100" s="35">
        <v>33.994799999999998</v>
      </c>
      <c r="H100" s="11">
        <v>2</v>
      </c>
      <c r="I100" s="35">
        <v>1.8962000000000001</v>
      </c>
      <c r="J100" s="11">
        <v>40.890999999999998</v>
      </c>
      <c r="K100" s="35">
        <v>0</v>
      </c>
      <c r="L100" s="11">
        <f t="shared" si="33"/>
        <v>40.890999999999998</v>
      </c>
      <c r="M100" s="36">
        <f t="shared" si="21"/>
        <v>1</v>
      </c>
      <c r="N100" s="11">
        <v>8.1550000000000047</v>
      </c>
      <c r="O100" s="35">
        <v>49.046000000000006</v>
      </c>
      <c r="P100" s="11">
        <f t="shared" si="34"/>
        <v>9.9458810717103585</v>
      </c>
      <c r="Q100" s="37">
        <v>-31144.674999999999</v>
      </c>
      <c r="R100" s="4">
        <v>465146.75300000003</v>
      </c>
      <c r="S100" s="37">
        <v>283504.82</v>
      </c>
      <c r="T100" s="4">
        <v>214141.70499999999</v>
      </c>
      <c r="U100" s="37">
        <v>0</v>
      </c>
      <c r="V100" s="4">
        <v>748651.57299999997</v>
      </c>
      <c r="W100" s="37">
        <v>717506.89800000004</v>
      </c>
      <c r="X100" s="4">
        <f t="shared" si="22"/>
        <v>1493.0443240223465</v>
      </c>
      <c r="Y100" s="37">
        <f t="shared" si="23"/>
        <v>1406.048025139665</v>
      </c>
      <c r="Z100" s="38">
        <f t="shared" si="24"/>
        <v>1299.2926061452515</v>
      </c>
    </row>
    <row r="101" spans="1:26">
      <c r="A101" s="21" t="s">
        <v>38</v>
      </c>
      <c r="B101" s="22" t="s">
        <v>32</v>
      </c>
      <c r="C101" s="23" t="s">
        <v>59</v>
      </c>
      <c r="D101" s="24">
        <v>326</v>
      </c>
      <c r="E101" s="25">
        <v>1</v>
      </c>
      <c r="F101" s="26">
        <v>1</v>
      </c>
      <c r="G101" s="25">
        <v>25.5181</v>
      </c>
      <c r="H101" s="26">
        <v>4</v>
      </c>
      <c r="I101" s="25">
        <v>1.7474000000000001</v>
      </c>
      <c r="J101" s="26">
        <v>32.8855</v>
      </c>
      <c r="K101" s="25">
        <v>0.38</v>
      </c>
      <c r="L101" s="26">
        <f t="shared" si="33"/>
        <v>33.265500000000003</v>
      </c>
      <c r="M101" s="27">
        <f t="shared" si="21"/>
        <v>0.98857675369376674</v>
      </c>
      <c r="N101" s="26">
        <v>9.8173999999999975</v>
      </c>
      <c r="O101" s="25">
        <v>43.082900000000002</v>
      </c>
      <c r="P101" s="26">
        <f t="shared" si="34"/>
        <v>11.044071264749425</v>
      </c>
      <c r="Q101" s="28">
        <v>-35428.699999999997</v>
      </c>
      <c r="R101" s="29">
        <v>405982.34</v>
      </c>
      <c r="S101" s="28">
        <v>206453.43400000001</v>
      </c>
      <c r="T101" s="29">
        <v>151428.58799999999</v>
      </c>
      <c r="U101" s="28">
        <v>0</v>
      </c>
      <c r="V101" s="29">
        <v>612435.77399999998</v>
      </c>
      <c r="W101" s="28">
        <v>577007.07400000002</v>
      </c>
      <c r="X101" s="29">
        <f t="shared" si="22"/>
        <v>1414.132472392638</v>
      </c>
      <c r="Y101" s="28">
        <f t="shared" si="23"/>
        <v>1305.4554785276075</v>
      </c>
      <c r="Z101" s="30">
        <f t="shared" si="24"/>
        <v>1245.344601226994</v>
      </c>
    </row>
    <row r="102" spans="1:26">
      <c r="A102" s="31" t="s">
        <v>38</v>
      </c>
      <c r="B102" s="32" t="s">
        <v>32</v>
      </c>
      <c r="C102" s="33" t="s">
        <v>64</v>
      </c>
      <c r="D102" s="34">
        <v>391</v>
      </c>
      <c r="E102" s="35">
        <v>1</v>
      </c>
      <c r="F102" s="11">
        <v>1</v>
      </c>
      <c r="G102" s="35">
        <v>23.41</v>
      </c>
      <c r="H102" s="11">
        <v>1</v>
      </c>
      <c r="I102" s="35">
        <v>2</v>
      </c>
      <c r="J102" s="11">
        <v>28.41</v>
      </c>
      <c r="K102" s="35">
        <v>0</v>
      </c>
      <c r="L102" s="11">
        <f t="shared" si="33"/>
        <v>28.41</v>
      </c>
      <c r="M102" s="36">
        <f t="shared" si="21"/>
        <v>1</v>
      </c>
      <c r="N102" s="11">
        <v>11.15</v>
      </c>
      <c r="O102" s="35">
        <v>39.56</v>
      </c>
      <c r="P102" s="11">
        <f t="shared" si="34"/>
        <v>16.018025399426463</v>
      </c>
      <c r="Q102" s="37">
        <v>-30854.59</v>
      </c>
      <c r="R102" s="4">
        <v>408790.06699999998</v>
      </c>
      <c r="S102" s="37">
        <v>198122.00399999999</v>
      </c>
      <c r="T102" s="4">
        <v>144861.40299999999</v>
      </c>
      <c r="U102" s="37">
        <v>0</v>
      </c>
      <c r="V102" s="4">
        <v>606912.071</v>
      </c>
      <c r="W102" s="37">
        <v>576057.48100000003</v>
      </c>
      <c r="X102" s="4">
        <f t="shared" si="22"/>
        <v>1181.7152634271099</v>
      </c>
      <c r="Y102" s="37">
        <f t="shared" si="23"/>
        <v>1102.8032685421995</v>
      </c>
      <c r="Z102" s="38">
        <f t="shared" si="24"/>
        <v>1045.4988925831201</v>
      </c>
    </row>
    <row r="103" spans="1:26">
      <c r="A103" s="21" t="s">
        <v>38</v>
      </c>
      <c r="B103" s="22" t="s">
        <v>32</v>
      </c>
      <c r="C103" s="23" t="s">
        <v>70</v>
      </c>
      <c r="D103" s="24">
        <v>351</v>
      </c>
      <c r="E103" s="25">
        <v>1</v>
      </c>
      <c r="F103" s="26">
        <v>1</v>
      </c>
      <c r="G103" s="25">
        <v>26.63</v>
      </c>
      <c r="H103" s="26">
        <v>2</v>
      </c>
      <c r="I103" s="25">
        <v>1.98</v>
      </c>
      <c r="J103" s="26">
        <v>29.41</v>
      </c>
      <c r="K103" s="25">
        <v>3.2</v>
      </c>
      <c r="L103" s="26">
        <f t="shared" si="33"/>
        <v>32.61</v>
      </c>
      <c r="M103" s="27">
        <f t="shared" si="21"/>
        <v>0.90187059184299301</v>
      </c>
      <c r="N103" s="26">
        <v>15.21</v>
      </c>
      <c r="O103" s="25">
        <v>47.82</v>
      </c>
      <c r="P103" s="26">
        <f t="shared" si="34"/>
        <v>12.259867272092212</v>
      </c>
      <c r="Q103" s="28">
        <v>-34014.966999999997</v>
      </c>
      <c r="R103" s="29">
        <v>400642.424</v>
      </c>
      <c r="S103" s="28">
        <v>203342.5</v>
      </c>
      <c r="T103" s="29">
        <v>133504.55900000001</v>
      </c>
      <c r="U103" s="28">
        <v>0</v>
      </c>
      <c r="V103" s="29">
        <v>603984.924</v>
      </c>
      <c r="W103" s="28">
        <v>569969.95700000005</v>
      </c>
      <c r="X103" s="29">
        <f t="shared" si="22"/>
        <v>1340.3999002849002</v>
      </c>
      <c r="Y103" s="28">
        <f t="shared" si="23"/>
        <v>1243.4911623931625</v>
      </c>
      <c r="Z103" s="30">
        <f t="shared" si="24"/>
        <v>1141.4314074074075</v>
      </c>
    </row>
    <row r="104" spans="1:26">
      <c r="A104" s="31" t="s">
        <v>38</v>
      </c>
      <c r="B104" s="32" t="s">
        <v>32</v>
      </c>
      <c r="C104" s="33" t="s">
        <v>71</v>
      </c>
      <c r="D104" s="34">
        <v>309</v>
      </c>
      <c r="E104" s="35">
        <v>1</v>
      </c>
      <c r="F104" s="11">
        <v>1</v>
      </c>
      <c r="G104" s="35">
        <v>25.54</v>
      </c>
      <c r="H104" s="11">
        <v>4</v>
      </c>
      <c r="I104" s="35">
        <v>2.2599999999999998</v>
      </c>
      <c r="J104" s="11">
        <v>32.799999999999997</v>
      </c>
      <c r="K104" s="35">
        <v>1</v>
      </c>
      <c r="L104" s="11">
        <f t="shared" si="33"/>
        <v>33.799999999999997</v>
      </c>
      <c r="M104" s="36">
        <f t="shared" si="21"/>
        <v>0.97041420118343191</v>
      </c>
      <c r="N104" s="11">
        <v>18.260000000000002</v>
      </c>
      <c r="O104" s="35">
        <v>52.06</v>
      </c>
      <c r="P104" s="11">
        <f t="shared" si="34"/>
        <v>10.460392687880839</v>
      </c>
      <c r="Q104" s="37">
        <v>-54849.241999999998</v>
      </c>
      <c r="R104" s="4">
        <v>441618.41700000002</v>
      </c>
      <c r="S104" s="37">
        <v>302706.26299999998</v>
      </c>
      <c r="T104" s="4">
        <v>219328.06400000001</v>
      </c>
      <c r="U104" s="37">
        <v>0</v>
      </c>
      <c r="V104" s="4">
        <v>744324.68</v>
      </c>
      <c r="W104" s="37">
        <v>689475.43799999997</v>
      </c>
      <c r="X104" s="4">
        <f t="shared" si="22"/>
        <v>1699.0181747572817</v>
      </c>
      <c r="Y104" s="37">
        <f t="shared" si="23"/>
        <v>1521.5125372168284</v>
      </c>
      <c r="Z104" s="38">
        <f t="shared" si="24"/>
        <v>1429.1858155339805</v>
      </c>
    </row>
    <row r="105" spans="1:26">
      <c r="A105" s="21" t="s">
        <v>38</v>
      </c>
      <c r="B105" s="22" t="s">
        <v>72</v>
      </c>
      <c r="C105" s="23" t="s">
        <v>76</v>
      </c>
      <c r="D105" s="24">
        <v>360</v>
      </c>
      <c r="E105" s="25">
        <v>1</v>
      </c>
      <c r="F105" s="26">
        <v>1</v>
      </c>
      <c r="G105" s="25">
        <v>33.2346</v>
      </c>
      <c r="H105" s="26">
        <v>2</v>
      </c>
      <c r="I105" s="25">
        <v>7.2626999999999997</v>
      </c>
      <c r="J105" s="26">
        <v>41.999600000000001</v>
      </c>
      <c r="K105" s="25">
        <v>2.4977</v>
      </c>
      <c r="L105" s="26">
        <f t="shared" si="33"/>
        <v>44.497300000000003</v>
      </c>
      <c r="M105" s="27">
        <f t="shared" si="21"/>
        <v>0.94386850438116465</v>
      </c>
      <c r="N105" s="26">
        <v>8.5278999999999989</v>
      </c>
      <c r="O105" s="25">
        <v>53.025199999999998</v>
      </c>
      <c r="P105" s="26">
        <f t="shared" si="34"/>
        <v>10.21722965494145</v>
      </c>
      <c r="Q105" s="28">
        <v>-25664.666000000001</v>
      </c>
      <c r="R105" s="29">
        <v>540118.49699999997</v>
      </c>
      <c r="S105" s="28">
        <v>140280.783</v>
      </c>
      <c r="T105" s="29">
        <v>81369.78</v>
      </c>
      <c r="U105" s="28">
        <v>0</v>
      </c>
      <c r="V105" s="29">
        <v>680399.28</v>
      </c>
      <c r="W105" s="28">
        <v>654734.61399999994</v>
      </c>
      <c r="X105" s="29">
        <f t="shared" si="22"/>
        <v>1663.9708333333333</v>
      </c>
      <c r="Y105" s="28">
        <f t="shared" si="23"/>
        <v>1592.6800944444442</v>
      </c>
      <c r="Z105" s="30">
        <f t="shared" si="24"/>
        <v>1500.3291583333332</v>
      </c>
    </row>
    <row r="106" spans="1:26">
      <c r="A106" s="31" t="s">
        <v>38</v>
      </c>
      <c r="B106" s="32" t="s">
        <v>84</v>
      </c>
      <c r="C106" s="33" t="s">
        <v>85</v>
      </c>
      <c r="D106" s="34">
        <v>398</v>
      </c>
      <c r="E106" s="35">
        <v>1</v>
      </c>
      <c r="F106" s="11">
        <v>1</v>
      </c>
      <c r="G106" s="35">
        <v>30.369899999999998</v>
      </c>
      <c r="H106" s="11">
        <v>5</v>
      </c>
      <c r="I106" s="35">
        <v>1.8237999999999999</v>
      </c>
      <c r="J106" s="11">
        <v>35.391300000000001</v>
      </c>
      <c r="K106" s="35">
        <v>3.8024</v>
      </c>
      <c r="L106" s="11">
        <f t="shared" si="33"/>
        <v>39.1937</v>
      </c>
      <c r="M106" s="36">
        <f t="shared" si="21"/>
        <v>0.90298440820846215</v>
      </c>
      <c r="N106" s="11">
        <v>15.654999999999999</v>
      </c>
      <c r="O106" s="35">
        <v>54.848700000000001</v>
      </c>
      <c r="P106" s="11">
        <f t="shared" si="34"/>
        <v>11.252505661593615</v>
      </c>
      <c r="Q106" s="37">
        <v>-5737.3869999999997</v>
      </c>
      <c r="R106" s="4">
        <v>496833.35600000003</v>
      </c>
      <c r="S106" s="37">
        <v>209114.141</v>
      </c>
      <c r="T106" s="4">
        <v>132626.72399999999</v>
      </c>
      <c r="U106" s="37">
        <v>0</v>
      </c>
      <c r="V106" s="4">
        <v>705947.49699999997</v>
      </c>
      <c r="W106" s="37">
        <v>700210.11</v>
      </c>
      <c r="X106" s="4">
        <f t="shared" si="22"/>
        <v>1440.5044547738694</v>
      </c>
      <c r="Y106" s="37">
        <f t="shared" si="23"/>
        <v>1426.0889095477385</v>
      </c>
      <c r="Z106" s="38">
        <f t="shared" si="24"/>
        <v>1248.325015075377</v>
      </c>
    </row>
    <row r="107" spans="1:26">
      <c r="A107" s="21" t="s">
        <v>38</v>
      </c>
      <c r="B107" s="22" t="s">
        <v>103</v>
      </c>
      <c r="C107" s="23" t="s">
        <v>108</v>
      </c>
      <c r="D107" s="24">
        <v>362</v>
      </c>
      <c r="E107" s="25">
        <v>1</v>
      </c>
      <c r="F107" s="26">
        <v>1</v>
      </c>
      <c r="G107" s="25">
        <v>28.855799999999999</v>
      </c>
      <c r="H107" s="26">
        <v>3.0810000000000004</v>
      </c>
      <c r="I107" s="25">
        <v>3.3475999999999999</v>
      </c>
      <c r="J107" s="26">
        <v>28.256</v>
      </c>
      <c r="K107" s="25">
        <v>9.0283999999999995</v>
      </c>
      <c r="L107" s="26">
        <f t="shared" si="33"/>
        <v>37.284399999999998</v>
      </c>
      <c r="M107" s="27">
        <f t="shared" si="21"/>
        <v>0.75785046829236902</v>
      </c>
      <c r="N107" s="26">
        <v>22.269999999999996</v>
      </c>
      <c r="O107" s="25">
        <v>59.554399999999994</v>
      </c>
      <c r="P107" s="26">
        <f t="shared" si="34"/>
        <v>11.334886400641267</v>
      </c>
      <c r="Q107" s="28">
        <v>-12636.669</v>
      </c>
      <c r="R107" s="29">
        <v>470721.98</v>
      </c>
      <c r="S107" s="28">
        <v>114771.738</v>
      </c>
      <c r="T107" s="29">
        <v>51683.124000000003</v>
      </c>
      <c r="U107" s="28">
        <v>0</v>
      </c>
      <c r="V107" s="29">
        <v>585493.71799999999</v>
      </c>
      <c r="W107" s="28">
        <v>572857.049</v>
      </c>
      <c r="X107" s="29">
        <f t="shared" si="22"/>
        <v>1474.6149005524862</v>
      </c>
      <c r="Y107" s="28">
        <f t="shared" si="23"/>
        <v>1439.7069751381216</v>
      </c>
      <c r="Z107" s="30">
        <f t="shared" si="24"/>
        <v>1300.3369613259667</v>
      </c>
    </row>
    <row r="108" spans="1:26">
      <c r="A108" s="31" t="s">
        <v>38</v>
      </c>
      <c r="B108" s="32" t="s">
        <v>139</v>
      </c>
      <c r="C108" s="33" t="s">
        <v>141</v>
      </c>
      <c r="D108" s="34">
        <v>368</v>
      </c>
      <c r="E108" s="35">
        <v>1</v>
      </c>
      <c r="F108" s="11">
        <v>1</v>
      </c>
      <c r="G108" s="35">
        <v>31.903700000000001</v>
      </c>
      <c r="H108" s="11">
        <v>2</v>
      </c>
      <c r="I108" s="35">
        <v>3.6938</v>
      </c>
      <c r="J108" s="11">
        <v>35.292400000000001</v>
      </c>
      <c r="K108" s="35">
        <v>4.3050999999999995</v>
      </c>
      <c r="L108" s="11">
        <f t="shared" si="33"/>
        <v>39.597499999999997</v>
      </c>
      <c r="M108" s="36">
        <f t="shared" si="21"/>
        <v>0.89127848980364932</v>
      </c>
      <c r="N108" s="11">
        <v>22.291000000000004</v>
      </c>
      <c r="O108" s="35">
        <v>61.888500000000001</v>
      </c>
      <c r="P108" s="11">
        <f t="shared" si="34"/>
        <v>10.854272542524857</v>
      </c>
      <c r="Q108" s="37">
        <v>-34184.07</v>
      </c>
      <c r="R108" s="4">
        <v>495000.45299999998</v>
      </c>
      <c r="S108" s="37">
        <v>238822.74799999999</v>
      </c>
      <c r="T108" s="4">
        <v>140816.299</v>
      </c>
      <c r="U108" s="37">
        <v>17450.567999999999</v>
      </c>
      <c r="V108" s="4">
        <v>733823.201</v>
      </c>
      <c r="W108" s="37">
        <v>699639.13100000005</v>
      </c>
      <c r="X108" s="4">
        <f t="shared" si="22"/>
        <v>1564.0117771739131</v>
      </c>
      <c r="Y108" s="37">
        <f t="shared" si="23"/>
        <v>1471.1202826086958</v>
      </c>
      <c r="Z108" s="38">
        <f t="shared" si="24"/>
        <v>1345.1099266304348</v>
      </c>
    </row>
    <row r="109" spans="1:26">
      <c r="A109" s="21" t="s">
        <v>38</v>
      </c>
      <c r="B109" s="22" t="s">
        <v>158</v>
      </c>
      <c r="C109" s="23" t="s">
        <v>159</v>
      </c>
      <c r="D109" s="24">
        <v>347</v>
      </c>
      <c r="E109" s="25">
        <v>1</v>
      </c>
      <c r="F109" s="26">
        <v>1</v>
      </c>
      <c r="G109" s="25">
        <v>33.311199999999999</v>
      </c>
      <c r="H109" s="26">
        <v>3.5</v>
      </c>
      <c r="I109" s="25">
        <v>0</v>
      </c>
      <c r="J109" s="26">
        <v>38.811199999999999</v>
      </c>
      <c r="K109" s="25">
        <v>0</v>
      </c>
      <c r="L109" s="26">
        <f t="shared" si="33"/>
        <v>38.811199999999999</v>
      </c>
      <c r="M109" s="27">
        <f t="shared" si="21"/>
        <v>1</v>
      </c>
      <c r="N109" s="26">
        <v>21.01</v>
      </c>
      <c r="O109" s="25">
        <v>59.821200000000005</v>
      </c>
      <c r="P109" s="26">
        <f t="shared" si="34"/>
        <v>9.4264788977267795</v>
      </c>
      <c r="Q109" s="28">
        <v>-55882.108</v>
      </c>
      <c r="R109" s="29">
        <v>487079.58899999998</v>
      </c>
      <c r="S109" s="28">
        <v>248357.598</v>
      </c>
      <c r="T109" s="29">
        <v>116125.20699999999</v>
      </c>
      <c r="U109" s="28">
        <v>32622.593000000001</v>
      </c>
      <c r="V109" s="29">
        <v>735437.18700000003</v>
      </c>
      <c r="W109" s="28">
        <v>679555.07900000003</v>
      </c>
      <c r="X109" s="29">
        <f t="shared" si="22"/>
        <v>1690.7475129683</v>
      </c>
      <c r="Y109" s="28">
        <f t="shared" si="23"/>
        <v>1529.7039740634009</v>
      </c>
      <c r="Z109" s="30">
        <f t="shared" si="24"/>
        <v>1403.6875763688761</v>
      </c>
    </row>
    <row r="110" spans="1:26">
      <c r="A110" s="31" t="s">
        <v>38</v>
      </c>
      <c r="B110" s="32" t="s">
        <v>170</v>
      </c>
      <c r="C110" s="33" t="s">
        <v>172</v>
      </c>
      <c r="D110" s="34">
        <v>394</v>
      </c>
      <c r="E110" s="35">
        <v>1</v>
      </c>
      <c r="F110" s="11">
        <v>1</v>
      </c>
      <c r="G110" s="35">
        <v>30.0319</v>
      </c>
      <c r="H110" s="11">
        <v>1</v>
      </c>
      <c r="I110" s="35">
        <v>3.7451999999999996</v>
      </c>
      <c r="J110" s="11">
        <v>36.777099999999997</v>
      </c>
      <c r="K110" s="35">
        <v>0</v>
      </c>
      <c r="L110" s="11">
        <f t="shared" si="33"/>
        <v>36.777099999999997</v>
      </c>
      <c r="M110" s="36">
        <f t="shared" si="21"/>
        <v>1</v>
      </c>
      <c r="N110" s="11">
        <v>27.065199999999994</v>
      </c>
      <c r="O110" s="35">
        <v>63.842299999999994</v>
      </c>
      <c r="P110" s="11">
        <f t="shared" si="34"/>
        <v>12.696612195837186</v>
      </c>
      <c r="Q110" s="37">
        <v>-52265.421000000002</v>
      </c>
      <c r="R110" s="4">
        <v>445197.22899999999</v>
      </c>
      <c r="S110" s="37">
        <v>208771.014</v>
      </c>
      <c r="T110" s="4">
        <v>135043.85399999999</v>
      </c>
      <c r="U110" s="37">
        <v>0</v>
      </c>
      <c r="V110" s="4">
        <f>+S110+R110</f>
        <v>653968.24300000002</v>
      </c>
      <c r="W110" s="37">
        <f>+V110+Q110</f>
        <v>601702.82200000004</v>
      </c>
      <c r="X110" s="4">
        <f t="shared" si="22"/>
        <v>1317.0669771573605</v>
      </c>
      <c r="Y110" s="37">
        <f t="shared" si="23"/>
        <v>1184.4136243654823</v>
      </c>
      <c r="Z110" s="38">
        <f t="shared" si="24"/>
        <v>1129.9422055837563</v>
      </c>
    </row>
    <row r="111" spans="1:26">
      <c r="A111" s="21" t="s">
        <v>38</v>
      </c>
      <c r="B111" s="22" t="s">
        <v>170</v>
      </c>
      <c r="C111" s="23" t="s">
        <v>173</v>
      </c>
      <c r="D111" s="24">
        <v>325</v>
      </c>
      <c r="E111" s="25">
        <v>1</v>
      </c>
      <c r="F111" s="26">
        <v>1</v>
      </c>
      <c r="G111" s="25">
        <v>26.7819</v>
      </c>
      <c r="H111" s="26">
        <v>1</v>
      </c>
      <c r="I111" s="25">
        <v>0</v>
      </c>
      <c r="J111" s="26">
        <v>27.651900000000001</v>
      </c>
      <c r="K111" s="25">
        <v>2.13</v>
      </c>
      <c r="L111" s="26">
        <f t="shared" si="33"/>
        <v>29.7819</v>
      </c>
      <c r="M111" s="27">
        <f t="shared" si="21"/>
        <v>0.92848004996323275</v>
      </c>
      <c r="N111" s="26">
        <v>19.2927</v>
      </c>
      <c r="O111" s="25">
        <v>49.074600000000004</v>
      </c>
      <c r="P111" s="26">
        <f t="shared" si="34"/>
        <v>11.69826397762572</v>
      </c>
      <c r="Q111" s="28">
        <v>-38986.006000000001</v>
      </c>
      <c r="R111" s="29">
        <v>378129.277</v>
      </c>
      <c r="S111" s="28">
        <v>146070.80499999999</v>
      </c>
      <c r="T111" s="29">
        <v>90822.872000000003</v>
      </c>
      <c r="U111" s="28">
        <v>0</v>
      </c>
      <c r="V111" s="29">
        <v>524200.08199999999</v>
      </c>
      <c r="W111" s="28">
        <v>485214.076</v>
      </c>
      <c r="X111" s="29">
        <f t="shared" si="22"/>
        <v>1333.4683384615385</v>
      </c>
      <c r="Y111" s="28">
        <f t="shared" si="23"/>
        <v>1213.511396923077</v>
      </c>
      <c r="Z111" s="30">
        <f t="shared" si="24"/>
        <v>1163.4746984615385</v>
      </c>
    </row>
    <row r="112" spans="1:26">
      <c r="A112" s="31" t="s">
        <v>38</v>
      </c>
      <c r="B112" s="32" t="s">
        <v>170</v>
      </c>
      <c r="C112" s="33" t="s">
        <v>177</v>
      </c>
      <c r="D112" s="34">
        <v>397</v>
      </c>
      <c r="E112" s="35">
        <v>1</v>
      </c>
      <c r="F112" s="11">
        <v>1</v>
      </c>
      <c r="G112" s="35">
        <v>30.366</v>
      </c>
      <c r="H112" s="11">
        <v>1</v>
      </c>
      <c r="I112" s="35">
        <v>1</v>
      </c>
      <c r="J112" s="11">
        <v>34.366</v>
      </c>
      <c r="K112" s="35">
        <v>0</v>
      </c>
      <c r="L112" s="11">
        <f t="shared" si="33"/>
        <v>34.366</v>
      </c>
      <c r="M112" s="36">
        <f t="shared" si="21"/>
        <v>1</v>
      </c>
      <c r="N112" s="11">
        <v>13.104100000000003</v>
      </c>
      <c r="O112" s="35">
        <v>47.470100000000002</v>
      </c>
      <c r="P112" s="11">
        <f t="shared" si="34"/>
        <v>12.65701715233055</v>
      </c>
      <c r="Q112" s="37">
        <v>-49275.442999999999</v>
      </c>
      <c r="R112" s="4">
        <v>438660.93900000001</v>
      </c>
      <c r="S112" s="37">
        <v>251366.88699999999</v>
      </c>
      <c r="T112" s="4">
        <v>187082.31099999999</v>
      </c>
      <c r="U112" s="37">
        <v>0</v>
      </c>
      <c r="V112" s="4">
        <v>690027.826</v>
      </c>
      <c r="W112" s="37">
        <v>640752.38300000003</v>
      </c>
      <c r="X112" s="4">
        <f t="shared" si="22"/>
        <v>1266.8652770780857</v>
      </c>
      <c r="Y112" s="37">
        <f t="shared" si="23"/>
        <v>1142.7457732997482</v>
      </c>
      <c r="Z112" s="38">
        <f t="shared" si="24"/>
        <v>1104.9393929471032</v>
      </c>
    </row>
    <row r="113" spans="1:26">
      <c r="A113" s="21" t="s">
        <v>38</v>
      </c>
      <c r="B113" s="22" t="s">
        <v>170</v>
      </c>
      <c r="C113" s="23" t="s">
        <v>179</v>
      </c>
      <c r="D113" s="24">
        <v>372</v>
      </c>
      <c r="E113" s="25">
        <v>1</v>
      </c>
      <c r="F113" s="26">
        <v>1</v>
      </c>
      <c r="G113" s="25">
        <v>33.314399999999999</v>
      </c>
      <c r="H113" s="26">
        <v>1.5</v>
      </c>
      <c r="I113" s="25">
        <v>6.0423</v>
      </c>
      <c r="J113" s="26">
        <v>41.356700000000004</v>
      </c>
      <c r="K113" s="25">
        <v>1.5</v>
      </c>
      <c r="L113" s="26">
        <f t="shared" si="33"/>
        <v>42.856700000000004</v>
      </c>
      <c r="M113" s="27">
        <f t="shared" si="21"/>
        <v>0.96499963832959612</v>
      </c>
      <c r="N113" s="26">
        <v>27.591800000000003</v>
      </c>
      <c r="O113" s="25">
        <v>70.44850000000001</v>
      </c>
      <c r="P113" s="26">
        <f t="shared" si="34"/>
        <v>10.68523369640149</v>
      </c>
      <c r="Q113" s="28">
        <v>-40757.985999999997</v>
      </c>
      <c r="R113" s="29">
        <v>446797.43799999997</v>
      </c>
      <c r="S113" s="28">
        <v>186050.024</v>
      </c>
      <c r="T113" s="29">
        <v>117637.897</v>
      </c>
      <c r="U113" s="28">
        <v>0</v>
      </c>
      <c r="V113" s="29">
        <f>+S113+R113</f>
        <v>632847.46199999994</v>
      </c>
      <c r="W113" s="28">
        <f>+V113+Q113</f>
        <v>592089.47599999991</v>
      </c>
      <c r="X113" s="29">
        <f t="shared" si="22"/>
        <v>1384.9719489247311</v>
      </c>
      <c r="Y113" s="28">
        <f t="shared" si="23"/>
        <v>1275.4074704301072</v>
      </c>
      <c r="Z113" s="30">
        <f t="shared" si="24"/>
        <v>1201.0683817204301</v>
      </c>
    </row>
    <row r="114" spans="1:26">
      <c r="A114" s="31" t="s">
        <v>38</v>
      </c>
      <c r="B114" s="32" t="s">
        <v>218</v>
      </c>
      <c r="C114" s="33" t="s">
        <v>221</v>
      </c>
      <c r="D114" s="34">
        <v>356</v>
      </c>
      <c r="E114" s="35">
        <v>1</v>
      </c>
      <c r="F114" s="11">
        <v>1</v>
      </c>
      <c r="G114" s="35">
        <v>36.906700000000001</v>
      </c>
      <c r="H114" s="11">
        <v>2.4990000000000001</v>
      </c>
      <c r="I114" s="35">
        <v>1.8115000000000001</v>
      </c>
      <c r="J114" s="11">
        <v>38.103299999999997</v>
      </c>
      <c r="K114" s="35">
        <v>5.1139000000000001</v>
      </c>
      <c r="L114" s="11">
        <f t="shared" si="33"/>
        <v>43.217199999999998</v>
      </c>
      <c r="M114" s="36">
        <f t="shared" si="21"/>
        <v>0.88166979813592739</v>
      </c>
      <c r="N114" s="11">
        <v>18.207899999999999</v>
      </c>
      <c r="O114" s="35">
        <v>61.4251</v>
      </c>
      <c r="P114" s="11">
        <f t="shared" si="34"/>
        <v>9.0342260129879683</v>
      </c>
      <c r="Q114" s="37">
        <v>-22301.226999999999</v>
      </c>
      <c r="R114" s="4">
        <v>489923.15700000001</v>
      </c>
      <c r="S114" s="37">
        <v>302929.652</v>
      </c>
      <c r="T114" s="4">
        <v>241570.36199999999</v>
      </c>
      <c r="U114" s="37">
        <v>1046.6189999999999</v>
      </c>
      <c r="V114" s="4">
        <v>792852.80900000001</v>
      </c>
      <c r="W114" s="37">
        <v>770551.58200000005</v>
      </c>
      <c r="X114" s="4">
        <f t="shared" si="22"/>
        <v>1545.6062584269662</v>
      </c>
      <c r="Y114" s="37">
        <f t="shared" si="23"/>
        <v>1482.9623623595505</v>
      </c>
      <c r="Z114" s="38">
        <f t="shared" si="24"/>
        <v>1376.188643258427</v>
      </c>
    </row>
    <row r="115" spans="1:26">
      <c r="A115" s="21" t="s">
        <v>38</v>
      </c>
      <c r="B115" s="22" t="s">
        <v>242</v>
      </c>
      <c r="C115" s="23" t="s">
        <v>243</v>
      </c>
      <c r="D115" s="24">
        <v>370</v>
      </c>
      <c r="E115" s="25">
        <v>1</v>
      </c>
      <c r="F115" s="26">
        <v>1</v>
      </c>
      <c r="G115" s="25">
        <v>27.8</v>
      </c>
      <c r="H115" s="26">
        <v>4</v>
      </c>
      <c r="I115" s="25">
        <v>4.53</v>
      </c>
      <c r="J115" s="26">
        <v>36.619999999999997</v>
      </c>
      <c r="K115" s="25">
        <v>1.71</v>
      </c>
      <c r="L115" s="26">
        <f t="shared" si="33"/>
        <v>38.33</v>
      </c>
      <c r="M115" s="27">
        <f t="shared" si="21"/>
        <v>0.95538742499347762</v>
      </c>
      <c r="N115" s="26">
        <v>22.28</v>
      </c>
      <c r="O115" s="25">
        <v>60.61</v>
      </c>
      <c r="P115" s="26">
        <f t="shared" si="34"/>
        <v>11.635220125786164</v>
      </c>
      <c r="Q115" s="28">
        <v>-92845.074999999997</v>
      </c>
      <c r="R115" s="29">
        <v>510927.70699999999</v>
      </c>
      <c r="S115" s="28">
        <v>153210.948</v>
      </c>
      <c r="T115" s="29">
        <v>66164</v>
      </c>
      <c r="U115" s="28">
        <v>0</v>
      </c>
      <c r="V115" s="29">
        <v>664138.65500000003</v>
      </c>
      <c r="W115" s="28">
        <v>571293.57999999996</v>
      </c>
      <c r="X115" s="29">
        <f t="shared" si="22"/>
        <v>1616.1477162162164</v>
      </c>
      <c r="Y115" s="28">
        <f t="shared" si="23"/>
        <v>1365.2150810810811</v>
      </c>
      <c r="Z115" s="30">
        <f t="shared" si="24"/>
        <v>1380.8856945945945</v>
      </c>
    </row>
    <row r="116" spans="1:26" s="15" customFormat="1">
      <c r="A116" s="60" t="s">
        <v>38</v>
      </c>
      <c r="B116" s="61" t="s">
        <v>261</v>
      </c>
      <c r="C116" s="62"/>
      <c r="D116" s="63">
        <f>SUM(D95:D115)</f>
        <v>7600</v>
      </c>
      <c r="E116" s="64">
        <f>SUM(E95:E115)</f>
        <v>21</v>
      </c>
      <c r="F116" s="65">
        <f t="shared" ref="F116:L116" si="35">SUM(F95:F115)</f>
        <v>22</v>
      </c>
      <c r="G116" s="64">
        <f t="shared" si="35"/>
        <v>620.97279999999989</v>
      </c>
      <c r="H116" s="65">
        <f t="shared" si="35"/>
        <v>52.690900000000006</v>
      </c>
      <c r="I116" s="64">
        <f t="shared" si="35"/>
        <v>56.1203</v>
      </c>
      <c r="J116" s="65">
        <f t="shared" si="35"/>
        <v>722.79819999999995</v>
      </c>
      <c r="K116" s="64">
        <f t="shared" si="35"/>
        <v>49.985799999999998</v>
      </c>
      <c r="L116" s="65">
        <f t="shared" si="35"/>
        <v>772.78400000000011</v>
      </c>
      <c r="M116" s="66">
        <f t="shared" si="21"/>
        <v>0.9353172425930143</v>
      </c>
      <c r="N116" s="65">
        <f>SUM(N95:N115)</f>
        <v>373.07389999999998</v>
      </c>
      <c r="O116" s="64">
        <f t="shared" ref="O116:P116" si="36">SUM(O95:O115)</f>
        <v>1145.8579</v>
      </c>
      <c r="P116" s="65">
        <f t="shared" si="36"/>
        <v>239.83166252676071</v>
      </c>
      <c r="Q116" s="67">
        <f>SUM(Q95:Q115)</f>
        <v>-799824.33899999992</v>
      </c>
      <c r="R116" s="68">
        <f t="shared" ref="R116:W116" si="37">SUM(R95:R115)</f>
        <v>9598596.8349999972</v>
      </c>
      <c r="S116" s="67">
        <f t="shared" si="37"/>
        <v>4480818.0259999996</v>
      </c>
      <c r="T116" s="68">
        <f t="shared" si="37"/>
        <v>3002752.6469999994</v>
      </c>
      <c r="U116" s="67">
        <f t="shared" si="37"/>
        <v>51119.78</v>
      </c>
      <c r="V116" s="68">
        <f t="shared" si="37"/>
        <v>14079414.861</v>
      </c>
      <c r="W116" s="67">
        <f t="shared" si="37"/>
        <v>13279590.522</v>
      </c>
      <c r="X116" s="68">
        <f t="shared" si="22"/>
        <v>1450.729267631579</v>
      </c>
      <c r="Y116" s="67">
        <f t="shared" si="23"/>
        <v>1345.4892230263158</v>
      </c>
      <c r="Z116" s="69">
        <f t="shared" si="24"/>
        <v>1262.9732677631575</v>
      </c>
    </row>
    <row r="117" spans="1:26">
      <c r="A117" s="70" t="s">
        <v>36</v>
      </c>
      <c r="B117" s="71" t="s">
        <v>32</v>
      </c>
      <c r="C117" s="72" t="s">
        <v>37</v>
      </c>
      <c r="D117" s="73">
        <v>415</v>
      </c>
      <c r="E117" s="74">
        <v>1</v>
      </c>
      <c r="F117" s="75">
        <v>1</v>
      </c>
      <c r="G117" s="74">
        <v>30.575199999999999</v>
      </c>
      <c r="H117" s="75">
        <v>2.5545</v>
      </c>
      <c r="I117" s="74">
        <v>8.7996999999999996</v>
      </c>
      <c r="J117" s="75">
        <v>42.766499999999994</v>
      </c>
      <c r="K117" s="74">
        <v>1.1629</v>
      </c>
      <c r="L117" s="75">
        <f t="shared" ref="L117:L135" si="38">+K117+J117</f>
        <v>43.929399999999994</v>
      </c>
      <c r="M117" s="76">
        <f t="shared" si="21"/>
        <v>0.97352797898446142</v>
      </c>
      <c r="N117" s="75">
        <v>15.304000000000006</v>
      </c>
      <c r="O117" s="74">
        <v>59.233400000000003</v>
      </c>
      <c r="P117" s="75">
        <f t="shared" ref="P117:P135" si="39">+D117/(H117+G117)</f>
        <v>12.526524538405116</v>
      </c>
      <c r="Q117" s="77">
        <v>-36261.284</v>
      </c>
      <c r="R117" s="78">
        <v>530429.51899999997</v>
      </c>
      <c r="S117" s="77">
        <v>278877.20799999998</v>
      </c>
      <c r="T117" s="78">
        <v>198509.606</v>
      </c>
      <c r="U117" s="77">
        <v>0</v>
      </c>
      <c r="V117" s="78">
        <v>809306.72699999996</v>
      </c>
      <c r="W117" s="77">
        <v>773045.44299999997</v>
      </c>
      <c r="X117" s="78">
        <f t="shared" si="22"/>
        <v>1471.8002915662648</v>
      </c>
      <c r="Y117" s="77">
        <f t="shared" si="23"/>
        <v>1384.4237036144577</v>
      </c>
      <c r="Z117" s="79">
        <f t="shared" si="24"/>
        <v>1278.1434192771083</v>
      </c>
    </row>
    <row r="118" spans="1:26">
      <c r="A118" s="31" t="s">
        <v>36</v>
      </c>
      <c r="B118" s="32" t="s">
        <v>32</v>
      </c>
      <c r="C118" s="33" t="s">
        <v>40</v>
      </c>
      <c r="D118" s="34">
        <v>401</v>
      </c>
      <c r="E118" s="35">
        <v>1</v>
      </c>
      <c r="F118" s="11">
        <v>1</v>
      </c>
      <c r="G118" s="35">
        <v>34.973700000000001</v>
      </c>
      <c r="H118" s="11">
        <v>1.6</v>
      </c>
      <c r="I118" s="35">
        <v>3.5457000000000001</v>
      </c>
      <c r="J118" s="11">
        <v>30.635999999999999</v>
      </c>
      <c r="K118" s="35">
        <v>11.4834</v>
      </c>
      <c r="L118" s="11">
        <f t="shared" si="38"/>
        <v>42.119399999999999</v>
      </c>
      <c r="M118" s="36">
        <f t="shared" si="21"/>
        <v>0.72736078861522246</v>
      </c>
      <c r="N118" s="11">
        <v>17.669999999999995</v>
      </c>
      <c r="O118" s="35">
        <v>59.789399999999993</v>
      </c>
      <c r="P118" s="11">
        <f t="shared" si="39"/>
        <v>10.964162772702789</v>
      </c>
      <c r="Q118" s="37">
        <v>-28648.345000000001</v>
      </c>
      <c r="R118" s="4">
        <v>509250.261</v>
      </c>
      <c r="S118" s="37">
        <v>283566.17</v>
      </c>
      <c r="T118" s="4">
        <v>188761.37299999999</v>
      </c>
      <c r="U118" s="37">
        <v>0</v>
      </c>
      <c r="V118" s="4">
        <v>792816.43099999998</v>
      </c>
      <c r="W118" s="37">
        <v>764168.08600000001</v>
      </c>
      <c r="X118" s="4">
        <f t="shared" si="22"/>
        <v>1506.371715710723</v>
      </c>
      <c r="Y118" s="37">
        <f t="shared" si="23"/>
        <v>1434.9294588528678</v>
      </c>
      <c r="Z118" s="38">
        <f t="shared" si="24"/>
        <v>1269.9507755610973</v>
      </c>
    </row>
    <row r="119" spans="1:26">
      <c r="A119" s="21" t="s">
        <v>36</v>
      </c>
      <c r="B119" s="22" t="s">
        <v>32</v>
      </c>
      <c r="C119" s="23" t="s">
        <v>51</v>
      </c>
      <c r="D119" s="24">
        <v>451</v>
      </c>
      <c r="E119" s="25">
        <v>1</v>
      </c>
      <c r="F119" s="26">
        <v>1</v>
      </c>
      <c r="G119" s="25">
        <v>30.575500000000002</v>
      </c>
      <c r="H119" s="26">
        <v>5.4252000000000002</v>
      </c>
      <c r="I119" s="25">
        <v>0.5</v>
      </c>
      <c r="J119" s="26">
        <v>38.500700000000002</v>
      </c>
      <c r="K119" s="25">
        <v>0</v>
      </c>
      <c r="L119" s="26">
        <f t="shared" si="38"/>
        <v>38.500700000000002</v>
      </c>
      <c r="M119" s="27">
        <f t="shared" si="21"/>
        <v>1</v>
      </c>
      <c r="N119" s="26">
        <v>20.112499999999997</v>
      </c>
      <c r="O119" s="25">
        <v>58.613199999999999</v>
      </c>
      <c r="P119" s="26">
        <f t="shared" si="39"/>
        <v>12.527534186835256</v>
      </c>
      <c r="Q119" s="28">
        <v>-38475.232000000004</v>
      </c>
      <c r="R119" s="29">
        <v>491728.027</v>
      </c>
      <c r="S119" s="28">
        <v>187193.37599999999</v>
      </c>
      <c r="T119" s="29">
        <v>121389.79300000001</v>
      </c>
      <c r="U119" s="28">
        <v>0</v>
      </c>
      <c r="V119" s="29">
        <v>678921.40300000005</v>
      </c>
      <c r="W119" s="28">
        <v>640446.17099999997</v>
      </c>
      <c r="X119" s="29">
        <f t="shared" si="22"/>
        <v>1236.2119955654105</v>
      </c>
      <c r="Y119" s="28">
        <f t="shared" si="23"/>
        <v>1150.9010598669622</v>
      </c>
      <c r="Z119" s="30">
        <f t="shared" si="24"/>
        <v>1090.3060465631929</v>
      </c>
    </row>
    <row r="120" spans="1:26">
      <c r="A120" s="31" t="s">
        <v>36</v>
      </c>
      <c r="B120" s="32" t="s">
        <v>32</v>
      </c>
      <c r="C120" s="33" t="s">
        <v>52</v>
      </c>
      <c r="D120" s="34">
        <v>485</v>
      </c>
      <c r="E120" s="35">
        <v>1</v>
      </c>
      <c r="F120" s="11">
        <v>1</v>
      </c>
      <c r="G120" s="35">
        <v>39.681399999999996</v>
      </c>
      <c r="H120" s="11">
        <v>3.5305</v>
      </c>
      <c r="I120" s="35">
        <v>12.895</v>
      </c>
      <c r="J120" s="11">
        <v>55.147500000000001</v>
      </c>
      <c r="K120" s="35">
        <v>2.9594</v>
      </c>
      <c r="L120" s="11">
        <f t="shared" si="38"/>
        <v>58.106900000000003</v>
      </c>
      <c r="M120" s="36">
        <f t="shared" si="21"/>
        <v>0.94906973182186627</v>
      </c>
      <c r="N120" s="11">
        <v>20.887600000000003</v>
      </c>
      <c r="O120" s="35">
        <v>78.994500000000002</v>
      </c>
      <c r="P120" s="11">
        <f t="shared" si="39"/>
        <v>11.223760121633161</v>
      </c>
      <c r="Q120" s="37">
        <v>-41707.741000000002</v>
      </c>
      <c r="R120" s="4">
        <v>685254.81799999997</v>
      </c>
      <c r="S120" s="37">
        <v>290525.75900000002</v>
      </c>
      <c r="T120" s="4">
        <v>216331.27100000001</v>
      </c>
      <c r="U120" s="37">
        <v>0</v>
      </c>
      <c r="V120" s="4">
        <v>975780.57700000005</v>
      </c>
      <c r="W120" s="37">
        <v>934072.83600000001</v>
      </c>
      <c r="X120" s="4">
        <f t="shared" si="22"/>
        <v>1565.8748577319589</v>
      </c>
      <c r="Y120" s="37">
        <f t="shared" si="23"/>
        <v>1479.8795154639174</v>
      </c>
      <c r="Z120" s="38">
        <f t="shared" si="24"/>
        <v>1412.8965319587628</v>
      </c>
    </row>
    <row r="121" spans="1:26">
      <c r="A121" s="21" t="s">
        <v>36</v>
      </c>
      <c r="B121" s="22" t="s">
        <v>32</v>
      </c>
      <c r="C121" s="23" t="s">
        <v>63</v>
      </c>
      <c r="D121" s="24">
        <v>482</v>
      </c>
      <c r="E121" s="25">
        <v>1</v>
      </c>
      <c r="F121" s="26">
        <v>2</v>
      </c>
      <c r="G121" s="25">
        <v>33.086399999999998</v>
      </c>
      <c r="H121" s="26">
        <v>1</v>
      </c>
      <c r="I121" s="25">
        <v>7.2721</v>
      </c>
      <c r="J121" s="26">
        <v>40.082799999999999</v>
      </c>
      <c r="K121" s="25">
        <v>4.2756999999999996</v>
      </c>
      <c r="L121" s="26">
        <f t="shared" si="38"/>
        <v>44.358499999999999</v>
      </c>
      <c r="M121" s="27">
        <f t="shared" si="21"/>
        <v>0.903610356526934</v>
      </c>
      <c r="N121" s="26">
        <v>22.250000000000004</v>
      </c>
      <c r="O121" s="25">
        <v>66.608500000000006</v>
      </c>
      <c r="P121" s="26">
        <f t="shared" si="39"/>
        <v>14.140536988358994</v>
      </c>
      <c r="Q121" s="28">
        <v>-51983.273000000001</v>
      </c>
      <c r="R121" s="29">
        <v>586224.53599999996</v>
      </c>
      <c r="S121" s="28">
        <v>315723.62699999998</v>
      </c>
      <c r="T121" s="29">
        <v>240804.6</v>
      </c>
      <c r="U121" s="28">
        <v>0</v>
      </c>
      <c r="V121" s="29">
        <v>901948.16299999994</v>
      </c>
      <c r="W121" s="28">
        <v>849964.89</v>
      </c>
      <c r="X121" s="29">
        <f t="shared" si="22"/>
        <v>1371.6671431535269</v>
      </c>
      <c r="Y121" s="28">
        <f t="shared" si="23"/>
        <v>1263.8180290456432</v>
      </c>
      <c r="Z121" s="30">
        <f t="shared" si="24"/>
        <v>1216.2334771784231</v>
      </c>
    </row>
    <row r="122" spans="1:26">
      <c r="A122" s="31" t="s">
        <v>36</v>
      </c>
      <c r="B122" s="32" t="s">
        <v>32</v>
      </c>
      <c r="C122" s="33" t="s">
        <v>66</v>
      </c>
      <c r="D122" s="34">
        <v>489</v>
      </c>
      <c r="E122" s="35">
        <v>1</v>
      </c>
      <c r="F122" s="11">
        <v>1</v>
      </c>
      <c r="G122" s="35">
        <v>38.1661</v>
      </c>
      <c r="H122" s="11">
        <v>2</v>
      </c>
      <c r="I122" s="35">
        <v>2.589</v>
      </c>
      <c r="J122" s="11">
        <v>39.838200000000001</v>
      </c>
      <c r="K122" s="35">
        <v>4.9169</v>
      </c>
      <c r="L122" s="11">
        <f t="shared" si="38"/>
        <v>44.755099999999999</v>
      </c>
      <c r="M122" s="36">
        <f t="shared" si="21"/>
        <v>0.89013766028899499</v>
      </c>
      <c r="N122" s="11">
        <v>21.260000000000005</v>
      </c>
      <c r="O122" s="35">
        <v>66.015100000000004</v>
      </c>
      <c r="P122" s="11">
        <f t="shared" si="39"/>
        <v>12.174445614585434</v>
      </c>
      <c r="Q122" s="37">
        <v>-43100.995999999999</v>
      </c>
      <c r="R122" s="4">
        <v>541547.20799999998</v>
      </c>
      <c r="S122" s="37">
        <v>348432.755</v>
      </c>
      <c r="T122" s="4">
        <v>270571.049</v>
      </c>
      <c r="U122" s="37">
        <v>0</v>
      </c>
      <c r="V122" s="4">
        <v>889979.96299999999</v>
      </c>
      <c r="W122" s="37">
        <v>846878.96699999995</v>
      </c>
      <c r="X122" s="4">
        <f t="shared" si="22"/>
        <v>1266.6848957055215</v>
      </c>
      <c r="Y122" s="37">
        <f t="shared" si="23"/>
        <v>1178.543799591002</v>
      </c>
      <c r="Z122" s="38">
        <f t="shared" si="24"/>
        <v>1107.4585030674846</v>
      </c>
    </row>
    <row r="123" spans="1:26">
      <c r="A123" s="21" t="s">
        <v>36</v>
      </c>
      <c r="B123" s="22" t="s">
        <v>32</v>
      </c>
      <c r="C123" s="23" t="s">
        <v>69</v>
      </c>
      <c r="D123" s="24">
        <v>465</v>
      </c>
      <c r="E123" s="25">
        <v>1</v>
      </c>
      <c r="F123" s="26">
        <v>2</v>
      </c>
      <c r="G123" s="25">
        <v>38.57</v>
      </c>
      <c r="H123" s="26">
        <v>1</v>
      </c>
      <c r="I123" s="25">
        <v>4.57</v>
      </c>
      <c r="J123" s="26">
        <v>42.34</v>
      </c>
      <c r="K123" s="25">
        <v>4.8</v>
      </c>
      <c r="L123" s="26">
        <f t="shared" si="38"/>
        <v>47.14</v>
      </c>
      <c r="M123" s="27">
        <f t="shared" si="21"/>
        <v>0.89817564700890973</v>
      </c>
      <c r="N123" s="26">
        <v>24.86</v>
      </c>
      <c r="O123" s="25">
        <v>72</v>
      </c>
      <c r="P123" s="26">
        <f t="shared" si="39"/>
        <v>11.751326762699014</v>
      </c>
      <c r="Q123" s="28">
        <v>-49612.673999999999</v>
      </c>
      <c r="R123" s="29">
        <v>635324.35400000005</v>
      </c>
      <c r="S123" s="28">
        <v>360770.761</v>
      </c>
      <c r="T123" s="29">
        <v>285238.68599999999</v>
      </c>
      <c r="U123" s="28">
        <v>0</v>
      </c>
      <c r="V123" s="29">
        <v>996095.11499999999</v>
      </c>
      <c r="W123" s="28">
        <v>946482.44099999999</v>
      </c>
      <c r="X123" s="29">
        <f t="shared" si="22"/>
        <v>1528.7235032258066</v>
      </c>
      <c r="Y123" s="28">
        <f t="shared" si="23"/>
        <v>1422.0295806451613</v>
      </c>
      <c r="Z123" s="30">
        <f t="shared" si="24"/>
        <v>1366.2889333333335</v>
      </c>
    </row>
    <row r="124" spans="1:26">
      <c r="A124" s="31" t="s">
        <v>36</v>
      </c>
      <c r="B124" s="32" t="s">
        <v>72</v>
      </c>
      <c r="C124" s="33" t="s">
        <v>77</v>
      </c>
      <c r="D124" s="34">
        <v>488</v>
      </c>
      <c r="E124" s="35">
        <v>1</v>
      </c>
      <c r="F124" s="11">
        <v>1</v>
      </c>
      <c r="G124" s="35">
        <v>36.642099999999999</v>
      </c>
      <c r="H124" s="11">
        <v>1</v>
      </c>
      <c r="I124" s="35">
        <v>4.1748000000000003</v>
      </c>
      <c r="J124" s="11">
        <v>41.753299999999996</v>
      </c>
      <c r="K124" s="35">
        <v>2.0636000000000001</v>
      </c>
      <c r="L124" s="11">
        <f t="shared" si="38"/>
        <v>43.816899999999997</v>
      </c>
      <c r="M124" s="36">
        <f t="shared" si="21"/>
        <v>0.95290401648678935</v>
      </c>
      <c r="N124" s="11">
        <v>21.075700000000005</v>
      </c>
      <c r="O124" s="35">
        <v>64.892600000000002</v>
      </c>
      <c r="P124" s="11">
        <f t="shared" si="39"/>
        <v>12.964207629223662</v>
      </c>
      <c r="Q124" s="37">
        <v>-57151.883000000002</v>
      </c>
      <c r="R124" s="4">
        <v>535891.96400000004</v>
      </c>
      <c r="S124" s="37">
        <v>213526.19099999999</v>
      </c>
      <c r="T124" s="4">
        <v>131687.18400000001</v>
      </c>
      <c r="U124" s="37">
        <v>0</v>
      </c>
      <c r="V124" s="4">
        <v>749418.15500000003</v>
      </c>
      <c r="W124" s="37">
        <v>692266.272</v>
      </c>
      <c r="X124" s="4">
        <f t="shared" si="22"/>
        <v>1265.8421536885246</v>
      </c>
      <c r="Y124" s="37">
        <f t="shared" si="23"/>
        <v>1148.7276393442623</v>
      </c>
      <c r="Z124" s="38">
        <f t="shared" si="24"/>
        <v>1098.1392704918032</v>
      </c>
    </row>
    <row r="125" spans="1:26">
      <c r="A125" s="21" t="s">
        <v>36</v>
      </c>
      <c r="B125" s="22" t="s">
        <v>72</v>
      </c>
      <c r="C125" s="23" t="s">
        <v>79</v>
      </c>
      <c r="D125" s="24">
        <v>412</v>
      </c>
      <c r="E125" s="25">
        <v>1</v>
      </c>
      <c r="F125" s="26">
        <v>1</v>
      </c>
      <c r="G125" s="25">
        <v>34.838200000000001</v>
      </c>
      <c r="H125" s="26">
        <v>3.0476000000000001</v>
      </c>
      <c r="I125" s="25">
        <v>1.9354</v>
      </c>
      <c r="J125" s="26">
        <v>34.615200000000002</v>
      </c>
      <c r="K125" s="25">
        <v>7.2060000000000004</v>
      </c>
      <c r="L125" s="26">
        <f t="shared" si="38"/>
        <v>41.821200000000005</v>
      </c>
      <c r="M125" s="27">
        <f t="shared" si="21"/>
        <v>0.82769504461851884</v>
      </c>
      <c r="N125" s="26">
        <v>21.265599999999999</v>
      </c>
      <c r="O125" s="25">
        <v>63.086800000000004</v>
      </c>
      <c r="P125" s="26">
        <f t="shared" si="39"/>
        <v>10.874786859456577</v>
      </c>
      <c r="Q125" s="28">
        <v>-20528.273000000001</v>
      </c>
      <c r="R125" s="29">
        <v>492480.01400000002</v>
      </c>
      <c r="S125" s="28">
        <v>181306.22899999999</v>
      </c>
      <c r="T125" s="29">
        <v>120020.90399999999</v>
      </c>
      <c r="U125" s="28">
        <v>0</v>
      </c>
      <c r="V125" s="29">
        <v>673786.24300000002</v>
      </c>
      <c r="W125" s="28">
        <v>653257.97</v>
      </c>
      <c r="X125" s="29">
        <f t="shared" si="22"/>
        <v>1344.0906286407767</v>
      </c>
      <c r="Y125" s="28">
        <f t="shared" si="23"/>
        <v>1294.2647233009709</v>
      </c>
      <c r="Z125" s="30">
        <f t="shared" si="24"/>
        <v>1195.3398398058252</v>
      </c>
    </row>
    <row r="126" spans="1:26">
      <c r="A126" s="31" t="s">
        <v>36</v>
      </c>
      <c r="B126" s="32" t="s">
        <v>72</v>
      </c>
      <c r="C126" s="33" t="s">
        <v>80</v>
      </c>
      <c r="D126" s="34">
        <v>432</v>
      </c>
      <c r="E126" s="35">
        <v>1</v>
      </c>
      <c r="F126" s="11">
        <v>1</v>
      </c>
      <c r="G126" s="35">
        <v>34.413200000000003</v>
      </c>
      <c r="H126" s="11">
        <v>1</v>
      </c>
      <c r="I126" s="35">
        <v>3.8018999999999998</v>
      </c>
      <c r="J126" s="11">
        <v>38.995100000000001</v>
      </c>
      <c r="K126" s="35">
        <v>2.2200000000000002</v>
      </c>
      <c r="L126" s="11">
        <f t="shared" si="38"/>
        <v>41.2151</v>
      </c>
      <c r="M126" s="36">
        <f t="shared" si="21"/>
        <v>0.94613624618161796</v>
      </c>
      <c r="N126" s="11">
        <v>16.390799999999999</v>
      </c>
      <c r="O126" s="35">
        <v>57.605899999999998</v>
      </c>
      <c r="P126" s="11">
        <f t="shared" si="39"/>
        <v>12.19884111009454</v>
      </c>
      <c r="Q126" s="37">
        <v>-51731.822</v>
      </c>
      <c r="R126" s="4">
        <v>550337.9</v>
      </c>
      <c r="S126" s="37">
        <v>190696.71</v>
      </c>
      <c r="T126" s="4">
        <v>102322.932</v>
      </c>
      <c r="U126" s="37">
        <v>0</v>
      </c>
      <c r="V126" s="4">
        <v>741034.61</v>
      </c>
      <c r="W126" s="37">
        <v>689302.78799999994</v>
      </c>
      <c r="X126" s="4">
        <f t="shared" si="22"/>
        <v>1478.4992546296296</v>
      </c>
      <c r="Y126" s="37">
        <f t="shared" si="23"/>
        <v>1358.7496666666664</v>
      </c>
      <c r="Z126" s="38">
        <f t="shared" si="24"/>
        <v>1273.9303240740742</v>
      </c>
    </row>
    <row r="127" spans="1:26">
      <c r="A127" s="21" t="s">
        <v>36</v>
      </c>
      <c r="B127" s="22" t="s">
        <v>84</v>
      </c>
      <c r="C127" s="23" t="s">
        <v>86</v>
      </c>
      <c r="D127" s="24">
        <v>477</v>
      </c>
      <c r="E127" s="25">
        <v>0.9</v>
      </c>
      <c r="F127" s="26">
        <v>1</v>
      </c>
      <c r="G127" s="25">
        <v>37.185900000000004</v>
      </c>
      <c r="H127" s="26">
        <v>4</v>
      </c>
      <c r="I127" s="25">
        <v>1.1657</v>
      </c>
      <c r="J127" s="26">
        <v>42.192100000000003</v>
      </c>
      <c r="K127" s="25">
        <v>2.0594999999999999</v>
      </c>
      <c r="L127" s="26">
        <f t="shared" si="38"/>
        <v>44.251600000000003</v>
      </c>
      <c r="M127" s="27">
        <f t="shared" si="21"/>
        <v>0.95345930994585504</v>
      </c>
      <c r="N127" s="26">
        <v>22.7562</v>
      </c>
      <c r="O127" s="25">
        <v>67.007800000000003</v>
      </c>
      <c r="P127" s="26">
        <f t="shared" si="39"/>
        <v>11.581633520209586</v>
      </c>
      <c r="Q127" s="28">
        <v>-9828.5930000000008</v>
      </c>
      <c r="R127" s="29">
        <v>516161.27899999998</v>
      </c>
      <c r="S127" s="28">
        <v>231018.20800000001</v>
      </c>
      <c r="T127" s="29">
        <v>142009.54800000001</v>
      </c>
      <c r="U127" s="28">
        <v>500</v>
      </c>
      <c r="V127" s="29">
        <v>747179.48699999996</v>
      </c>
      <c r="W127" s="28">
        <v>737350.89399999997</v>
      </c>
      <c r="X127" s="29">
        <f t="shared" si="22"/>
        <v>1267.6518637316562</v>
      </c>
      <c r="Y127" s="28">
        <f t="shared" si="23"/>
        <v>1247.0468469601676</v>
      </c>
      <c r="Z127" s="30">
        <f t="shared" si="24"/>
        <v>1082.0991174004193</v>
      </c>
    </row>
    <row r="128" spans="1:26">
      <c r="A128" s="31" t="s">
        <v>36</v>
      </c>
      <c r="B128" s="32" t="s">
        <v>90</v>
      </c>
      <c r="C128" s="33" t="s">
        <v>93</v>
      </c>
      <c r="D128" s="34">
        <v>410</v>
      </c>
      <c r="E128" s="35">
        <v>1</v>
      </c>
      <c r="F128" s="11">
        <v>1</v>
      </c>
      <c r="G128" s="35">
        <v>34.8474</v>
      </c>
      <c r="H128" s="11">
        <v>6.0952000000000002</v>
      </c>
      <c r="I128" s="35">
        <v>6.9527999999999999</v>
      </c>
      <c r="J128" s="11">
        <v>46.540200000000006</v>
      </c>
      <c r="K128" s="35">
        <v>3.3552</v>
      </c>
      <c r="L128" s="11">
        <f t="shared" si="38"/>
        <v>49.895400000000009</v>
      </c>
      <c r="M128" s="36">
        <f t="shared" si="21"/>
        <v>0.93275532413809681</v>
      </c>
      <c r="N128" s="11">
        <v>18.603799999999993</v>
      </c>
      <c r="O128" s="35">
        <v>68.499200000000002</v>
      </c>
      <c r="P128" s="11">
        <f t="shared" si="39"/>
        <v>10.01401962747847</v>
      </c>
      <c r="Q128" s="37">
        <v>-37228.743000000002</v>
      </c>
      <c r="R128" s="4">
        <v>534187.10400000005</v>
      </c>
      <c r="S128" s="37">
        <v>231421.71</v>
      </c>
      <c r="T128" s="4">
        <v>129715.03200000001</v>
      </c>
      <c r="U128" s="37">
        <v>0</v>
      </c>
      <c r="V128" s="4">
        <v>765608.81400000001</v>
      </c>
      <c r="W128" s="37">
        <v>728380.071</v>
      </c>
      <c r="X128" s="4">
        <f t="shared" si="22"/>
        <v>1550.960443902439</v>
      </c>
      <c r="Y128" s="37">
        <f t="shared" si="23"/>
        <v>1460.158631707317</v>
      </c>
      <c r="Z128" s="38">
        <f t="shared" si="24"/>
        <v>1302.8953756097562</v>
      </c>
    </row>
    <row r="129" spans="1:26">
      <c r="A129" s="21" t="s">
        <v>36</v>
      </c>
      <c r="B129" s="22" t="s">
        <v>90</v>
      </c>
      <c r="C129" s="23" t="s">
        <v>94</v>
      </c>
      <c r="D129" s="24">
        <v>498</v>
      </c>
      <c r="E129" s="25">
        <v>1</v>
      </c>
      <c r="F129" s="26">
        <v>1</v>
      </c>
      <c r="G129" s="25">
        <v>37.813899999999997</v>
      </c>
      <c r="H129" s="26">
        <v>5.7855999999999996</v>
      </c>
      <c r="I129" s="25">
        <v>11.904200000000001</v>
      </c>
      <c r="J129" s="26">
        <v>48.788500000000006</v>
      </c>
      <c r="K129" s="25">
        <v>8.7151999999999994</v>
      </c>
      <c r="L129" s="26">
        <f t="shared" si="38"/>
        <v>57.503700000000009</v>
      </c>
      <c r="M129" s="27">
        <f t="shared" si="21"/>
        <v>0.84844105683634263</v>
      </c>
      <c r="N129" s="26">
        <v>20.647600000000001</v>
      </c>
      <c r="O129" s="25">
        <v>78.151300000000006</v>
      </c>
      <c r="P129" s="26">
        <f t="shared" si="39"/>
        <v>11.422149336574961</v>
      </c>
      <c r="Q129" s="28">
        <v>-63134.139000000003</v>
      </c>
      <c r="R129" s="29">
        <v>707896.65399999998</v>
      </c>
      <c r="S129" s="28">
        <v>419425.01799999998</v>
      </c>
      <c r="T129" s="29">
        <v>283008.51299999998</v>
      </c>
      <c r="U129" s="28">
        <v>0</v>
      </c>
      <c r="V129" s="29">
        <v>1127321.672</v>
      </c>
      <c r="W129" s="28">
        <v>1064187.5330000001</v>
      </c>
      <c r="X129" s="29">
        <f t="shared" si="22"/>
        <v>1695.4079497991968</v>
      </c>
      <c r="Y129" s="28">
        <f t="shared" si="23"/>
        <v>1568.6325702811246</v>
      </c>
      <c r="Z129" s="30">
        <f t="shared" si="24"/>
        <v>1421.4792248995984</v>
      </c>
    </row>
    <row r="130" spans="1:26">
      <c r="A130" s="31" t="s">
        <v>36</v>
      </c>
      <c r="B130" s="32" t="s">
        <v>90</v>
      </c>
      <c r="C130" s="33" t="s">
        <v>96</v>
      </c>
      <c r="D130" s="34">
        <v>420</v>
      </c>
      <c r="E130" s="35">
        <v>1</v>
      </c>
      <c r="F130" s="11">
        <v>2</v>
      </c>
      <c r="G130" s="35">
        <v>32.137900000000002</v>
      </c>
      <c r="H130" s="11">
        <v>5.0427999999999997</v>
      </c>
      <c r="I130" s="35">
        <v>2.5137999999999998</v>
      </c>
      <c r="J130" s="11">
        <v>35.7851</v>
      </c>
      <c r="K130" s="35">
        <v>6.9094000000000007</v>
      </c>
      <c r="L130" s="11">
        <f t="shared" si="38"/>
        <v>42.694499999999998</v>
      </c>
      <c r="M130" s="36">
        <f t="shared" si="21"/>
        <v>0.83816650856667729</v>
      </c>
      <c r="N130" s="11">
        <v>22.9</v>
      </c>
      <c r="O130" s="35">
        <v>65.594499999999996</v>
      </c>
      <c r="P130" s="11">
        <f t="shared" si="39"/>
        <v>11.296183234850339</v>
      </c>
      <c r="Q130" s="37">
        <v>-33455.033000000003</v>
      </c>
      <c r="R130" s="4">
        <v>566169.66899999999</v>
      </c>
      <c r="S130" s="37">
        <v>254260.25399999999</v>
      </c>
      <c r="T130" s="4">
        <v>142184.712</v>
      </c>
      <c r="U130" s="37">
        <v>0</v>
      </c>
      <c r="V130" s="4">
        <v>820429.92299999995</v>
      </c>
      <c r="W130" s="37">
        <v>786974.89</v>
      </c>
      <c r="X130" s="4">
        <f t="shared" si="22"/>
        <v>1614.8695499999997</v>
      </c>
      <c r="Y130" s="37">
        <f t="shared" si="23"/>
        <v>1535.2147095238097</v>
      </c>
      <c r="Z130" s="38">
        <f t="shared" si="24"/>
        <v>1348.0230214285714</v>
      </c>
    </row>
    <row r="131" spans="1:26">
      <c r="A131" s="21" t="s">
        <v>36</v>
      </c>
      <c r="B131" s="22" t="s">
        <v>103</v>
      </c>
      <c r="C131" s="23" t="s">
        <v>106</v>
      </c>
      <c r="D131" s="24">
        <v>406</v>
      </c>
      <c r="E131" s="25">
        <v>1</v>
      </c>
      <c r="F131" s="26">
        <v>1</v>
      </c>
      <c r="G131" s="25">
        <v>30.99</v>
      </c>
      <c r="H131" s="26">
        <v>4</v>
      </c>
      <c r="I131" s="25">
        <v>3</v>
      </c>
      <c r="J131" s="26">
        <v>35.340000000000003</v>
      </c>
      <c r="K131" s="25">
        <v>4.6500000000000004</v>
      </c>
      <c r="L131" s="26">
        <f t="shared" si="38"/>
        <v>39.99</v>
      </c>
      <c r="M131" s="27">
        <f t="shared" si="21"/>
        <v>0.88372093023255816</v>
      </c>
      <c r="N131" s="26">
        <v>18.47</v>
      </c>
      <c r="O131" s="25">
        <v>58.46</v>
      </c>
      <c r="P131" s="26">
        <f t="shared" si="39"/>
        <v>11.603315232923695</v>
      </c>
      <c r="Q131" s="28">
        <v>-8816.16</v>
      </c>
      <c r="R131" s="29">
        <v>464753.54499999998</v>
      </c>
      <c r="S131" s="28">
        <v>175042.87899999999</v>
      </c>
      <c r="T131" s="29">
        <v>94820.483999999997</v>
      </c>
      <c r="U131" s="28">
        <v>0</v>
      </c>
      <c r="V131" s="29">
        <v>639796.424</v>
      </c>
      <c r="W131" s="28">
        <v>630980.26399999997</v>
      </c>
      <c r="X131" s="29">
        <f t="shared" si="22"/>
        <v>1342.3052709359604</v>
      </c>
      <c r="Y131" s="28">
        <f t="shared" si="23"/>
        <v>1320.5905911330051</v>
      </c>
      <c r="Z131" s="30">
        <f t="shared" si="24"/>
        <v>1144.7131650246306</v>
      </c>
    </row>
    <row r="132" spans="1:26">
      <c r="A132" s="31" t="s">
        <v>36</v>
      </c>
      <c r="B132" s="32" t="s">
        <v>103</v>
      </c>
      <c r="C132" s="33" t="s">
        <v>107</v>
      </c>
      <c r="D132" s="34">
        <v>413</v>
      </c>
      <c r="E132" s="35">
        <v>1</v>
      </c>
      <c r="F132" s="11">
        <v>1</v>
      </c>
      <c r="G132" s="35">
        <v>29.708299999999998</v>
      </c>
      <c r="H132" s="11">
        <v>6.1589999999999998</v>
      </c>
      <c r="I132" s="35">
        <v>1.3359999999999999</v>
      </c>
      <c r="J132" s="11">
        <v>33.784300000000002</v>
      </c>
      <c r="K132" s="35">
        <v>5.4189999999999996</v>
      </c>
      <c r="L132" s="11">
        <f t="shared" si="38"/>
        <v>39.203299999999999</v>
      </c>
      <c r="M132" s="36">
        <f t="shared" si="21"/>
        <v>0.86177184063586487</v>
      </c>
      <c r="N132" s="11">
        <v>9.850000000000005</v>
      </c>
      <c r="O132" s="35">
        <v>49.053300000000007</v>
      </c>
      <c r="P132" s="11">
        <f t="shared" si="39"/>
        <v>11.514666562579285</v>
      </c>
      <c r="Q132" s="37">
        <v>-10939.044</v>
      </c>
      <c r="R132" s="4">
        <v>520569.09899999999</v>
      </c>
      <c r="S132" s="37">
        <v>144336.41099999999</v>
      </c>
      <c r="T132" s="4">
        <v>61137.803999999996</v>
      </c>
      <c r="U132" s="37">
        <v>0</v>
      </c>
      <c r="V132" s="4">
        <v>664905.51</v>
      </c>
      <c r="W132" s="37">
        <v>653966.46600000001</v>
      </c>
      <c r="X132" s="4">
        <f t="shared" si="22"/>
        <v>1461.9072784503633</v>
      </c>
      <c r="Y132" s="37">
        <f t="shared" si="23"/>
        <v>1435.4204891041163</v>
      </c>
      <c r="Z132" s="38">
        <f t="shared" si="24"/>
        <v>1260.4578668280872</v>
      </c>
    </row>
    <row r="133" spans="1:26">
      <c r="A133" s="21" t="s">
        <v>36</v>
      </c>
      <c r="B133" s="22" t="s">
        <v>103</v>
      </c>
      <c r="C133" s="23" t="s">
        <v>109</v>
      </c>
      <c r="D133" s="24">
        <v>403</v>
      </c>
      <c r="E133" s="25">
        <v>1</v>
      </c>
      <c r="F133" s="26">
        <v>1</v>
      </c>
      <c r="G133" s="25">
        <v>33.4602</v>
      </c>
      <c r="H133" s="26">
        <v>5.2095000000000002</v>
      </c>
      <c r="I133" s="25">
        <v>4.9000000000000004</v>
      </c>
      <c r="J133" s="26">
        <v>34.307899999999997</v>
      </c>
      <c r="K133" s="25">
        <v>11.261800000000001</v>
      </c>
      <c r="L133" s="26">
        <f t="shared" si="38"/>
        <v>45.569699999999997</v>
      </c>
      <c r="M133" s="27">
        <f t="shared" si="21"/>
        <v>0.75286648803920142</v>
      </c>
      <c r="N133" s="26">
        <v>26.143000000000001</v>
      </c>
      <c r="O133" s="25">
        <v>71.712699999999998</v>
      </c>
      <c r="P133" s="26">
        <f t="shared" si="39"/>
        <v>10.421596236846938</v>
      </c>
      <c r="Q133" s="28">
        <v>-6013.7430000000004</v>
      </c>
      <c r="R133" s="29">
        <v>456151.31099999999</v>
      </c>
      <c r="S133" s="28">
        <v>136353.07</v>
      </c>
      <c r="T133" s="29">
        <v>63943.656000000003</v>
      </c>
      <c r="U133" s="28">
        <v>0</v>
      </c>
      <c r="V133" s="29">
        <v>592504.38100000005</v>
      </c>
      <c r="W133" s="28">
        <v>586490.63800000004</v>
      </c>
      <c r="X133" s="29">
        <f t="shared" si="22"/>
        <v>1311.5650744416876</v>
      </c>
      <c r="Y133" s="28">
        <f t="shared" si="23"/>
        <v>1296.6426352357321</v>
      </c>
      <c r="Z133" s="30">
        <f t="shared" si="24"/>
        <v>1131.8891091811413</v>
      </c>
    </row>
    <row r="134" spans="1:26">
      <c r="A134" s="31" t="s">
        <v>36</v>
      </c>
      <c r="B134" s="32" t="s">
        <v>117</v>
      </c>
      <c r="C134" s="33" t="s">
        <v>118</v>
      </c>
      <c r="D134" s="34">
        <v>455</v>
      </c>
      <c r="E134" s="35">
        <v>1</v>
      </c>
      <c r="F134" s="11">
        <v>1</v>
      </c>
      <c r="G134" s="35">
        <v>35.567100000000003</v>
      </c>
      <c r="H134" s="11">
        <v>2</v>
      </c>
      <c r="I134" s="35">
        <v>4.6936999999999998</v>
      </c>
      <c r="J134" s="11">
        <v>44.260799999999996</v>
      </c>
      <c r="K134" s="35">
        <v>0</v>
      </c>
      <c r="L134" s="11">
        <f t="shared" si="38"/>
        <v>44.260799999999996</v>
      </c>
      <c r="M134" s="36">
        <f t="shared" si="21"/>
        <v>1</v>
      </c>
      <c r="N134" s="11">
        <v>35.064999999999998</v>
      </c>
      <c r="O134" s="35">
        <v>79.325799999999987</v>
      </c>
      <c r="P134" s="11">
        <f t="shared" si="39"/>
        <v>12.111661533629158</v>
      </c>
      <c r="Q134" s="37">
        <v>-44430.665000000001</v>
      </c>
      <c r="R134" s="4">
        <v>607666.21499999997</v>
      </c>
      <c r="S134" s="37">
        <v>137185.20000000001</v>
      </c>
      <c r="T134" s="4">
        <v>60126.455999999998</v>
      </c>
      <c r="U134" s="37">
        <v>0</v>
      </c>
      <c r="V134" s="4">
        <v>744851.41500000004</v>
      </c>
      <c r="W134" s="37">
        <v>700420.75</v>
      </c>
      <c r="X134" s="4">
        <f t="shared" si="22"/>
        <v>1504.8900197802197</v>
      </c>
      <c r="Y134" s="37">
        <f t="shared" si="23"/>
        <v>1407.2402065934066</v>
      </c>
      <c r="Z134" s="38">
        <f t="shared" si="24"/>
        <v>1335.5301428571429</v>
      </c>
    </row>
    <row r="135" spans="1:26">
      <c r="A135" s="21" t="s">
        <v>36</v>
      </c>
      <c r="B135" s="22" t="s">
        <v>170</v>
      </c>
      <c r="C135" s="23" t="s">
        <v>176</v>
      </c>
      <c r="D135" s="24">
        <v>491</v>
      </c>
      <c r="E135" s="25">
        <v>1</v>
      </c>
      <c r="F135" s="26">
        <v>1</v>
      </c>
      <c r="G135" s="25">
        <v>33.852499999999999</v>
      </c>
      <c r="H135" s="26">
        <v>1</v>
      </c>
      <c r="I135" s="25">
        <v>3</v>
      </c>
      <c r="J135" s="26">
        <v>39.006500000000003</v>
      </c>
      <c r="K135" s="25">
        <v>0.84599999999999997</v>
      </c>
      <c r="L135" s="26">
        <f t="shared" si="38"/>
        <v>39.852499999999999</v>
      </c>
      <c r="M135" s="27">
        <f t="shared" si="21"/>
        <v>0.97877172072015561</v>
      </c>
      <c r="N135" s="26">
        <v>22.084799999999991</v>
      </c>
      <c r="O135" s="25">
        <v>61.937299999999993</v>
      </c>
      <c r="P135" s="26">
        <f t="shared" si="39"/>
        <v>14.08794204146044</v>
      </c>
      <c r="Q135" s="28">
        <v>-53073.182000000001</v>
      </c>
      <c r="R135" s="29">
        <v>486859.57699999999</v>
      </c>
      <c r="S135" s="28">
        <v>175292.139</v>
      </c>
      <c r="T135" s="29">
        <v>87304.794999999998</v>
      </c>
      <c r="U135" s="28">
        <v>0</v>
      </c>
      <c r="V135" s="29">
        <v>662151.71600000001</v>
      </c>
      <c r="W135" s="28">
        <v>609078.53399999999</v>
      </c>
      <c r="X135" s="29">
        <f t="shared" si="22"/>
        <v>1170.7676598778003</v>
      </c>
      <c r="Y135" s="28">
        <f t="shared" si="23"/>
        <v>1062.6756395112016</v>
      </c>
      <c r="Z135" s="30">
        <f t="shared" si="24"/>
        <v>991.56736659877799</v>
      </c>
    </row>
    <row r="136" spans="1:26" s="15" customFormat="1">
      <c r="A136" s="60" t="s">
        <v>36</v>
      </c>
      <c r="B136" s="61" t="s">
        <v>262</v>
      </c>
      <c r="C136" s="62"/>
      <c r="D136" s="63">
        <f>SUM(D117:D135)</f>
        <v>8493</v>
      </c>
      <c r="E136" s="64">
        <f>SUM(E117:E135)</f>
        <v>18.899999999999999</v>
      </c>
      <c r="F136" s="65">
        <f t="shared" ref="F136:L136" si="40">SUM(F117:F135)</f>
        <v>22</v>
      </c>
      <c r="G136" s="64">
        <f t="shared" si="40"/>
        <v>657.08499999999992</v>
      </c>
      <c r="H136" s="65">
        <f t="shared" si="40"/>
        <v>61.4499</v>
      </c>
      <c r="I136" s="64">
        <f t="shared" si="40"/>
        <v>89.549800000000005</v>
      </c>
      <c r="J136" s="65">
        <f t="shared" si="40"/>
        <v>764.6807</v>
      </c>
      <c r="K136" s="64">
        <f t="shared" si="40"/>
        <v>84.304000000000002</v>
      </c>
      <c r="L136" s="65">
        <f t="shared" si="40"/>
        <v>848.98469999999998</v>
      </c>
      <c r="M136" s="66">
        <f t="shared" si="21"/>
        <v>0.90070021285424817</v>
      </c>
      <c r="N136" s="65">
        <f>SUM(N117:N135)</f>
        <v>397.59660000000002</v>
      </c>
      <c r="O136" s="64">
        <f t="shared" ref="O136:P136" si="41">SUM(O117:O135)</f>
        <v>1246.5813000000003</v>
      </c>
      <c r="P136" s="65">
        <f t="shared" si="41"/>
        <v>225.39929391054741</v>
      </c>
      <c r="Q136" s="67">
        <f>SUM(Q117:Q135)</f>
        <v>-686120.82500000007</v>
      </c>
      <c r="R136" s="68">
        <f t="shared" ref="R136:W136" si="42">SUM(R117:R135)</f>
        <v>10418883.054000001</v>
      </c>
      <c r="S136" s="67">
        <f t="shared" si="42"/>
        <v>4554953.6750000007</v>
      </c>
      <c r="T136" s="68">
        <f t="shared" si="42"/>
        <v>2939888.3979999996</v>
      </c>
      <c r="U136" s="67">
        <f t="shared" si="42"/>
        <v>500</v>
      </c>
      <c r="V136" s="68">
        <f t="shared" si="42"/>
        <v>14973836.729</v>
      </c>
      <c r="W136" s="67">
        <f t="shared" si="42"/>
        <v>14287715.904000001</v>
      </c>
      <c r="X136" s="68">
        <f t="shared" si="22"/>
        <v>1416.866634993524</v>
      </c>
      <c r="Y136" s="67">
        <f t="shared" si="23"/>
        <v>1336.0800077711058</v>
      </c>
      <c r="Z136" s="69">
        <f t="shared" si="24"/>
        <v>1226.7612214765102</v>
      </c>
    </row>
    <row r="137" spans="1:26">
      <c r="A137" s="70" t="s">
        <v>44</v>
      </c>
      <c r="B137" s="71" t="s">
        <v>32</v>
      </c>
      <c r="C137" s="72" t="s">
        <v>45</v>
      </c>
      <c r="D137" s="73">
        <v>507</v>
      </c>
      <c r="E137" s="74">
        <v>1</v>
      </c>
      <c r="F137" s="75">
        <v>1</v>
      </c>
      <c r="G137" s="74">
        <v>45.716800000000006</v>
      </c>
      <c r="H137" s="75">
        <v>3</v>
      </c>
      <c r="I137" s="74">
        <v>7.2522000000000002</v>
      </c>
      <c r="J137" s="75">
        <v>51.062399999999997</v>
      </c>
      <c r="K137" s="74">
        <v>6.9066000000000001</v>
      </c>
      <c r="L137" s="75">
        <f t="shared" ref="L137:L154" si="43">+K137+J137</f>
        <v>57.968999999999994</v>
      </c>
      <c r="M137" s="76">
        <f t="shared" ref="M137:M171" si="44">+J137/(J137+K137)</f>
        <v>0.88085700978108994</v>
      </c>
      <c r="N137" s="75">
        <v>26.313299999999998</v>
      </c>
      <c r="O137" s="74">
        <v>84.282299999999992</v>
      </c>
      <c r="P137" s="75">
        <f t="shared" ref="P137:P154" si="45">+D137/(H137+G137)</f>
        <v>10.407087493431423</v>
      </c>
      <c r="Q137" s="77">
        <v>-46269.614000000001</v>
      </c>
      <c r="R137" s="78">
        <v>668246.52800000005</v>
      </c>
      <c r="S137" s="77">
        <v>293283.53899999999</v>
      </c>
      <c r="T137" s="78">
        <v>216428.302</v>
      </c>
      <c r="U137" s="77">
        <v>0</v>
      </c>
      <c r="V137" s="78">
        <v>961530.06700000004</v>
      </c>
      <c r="W137" s="77">
        <v>915260.45299999998</v>
      </c>
      <c r="X137" s="78">
        <f t="shared" ref="X137:X171" si="46">+(V137-(U137+T137))/D137</f>
        <v>1469.6287278106508</v>
      </c>
      <c r="Y137" s="77">
        <f t="shared" ref="Y137:Y171" si="47">+(W137-(U137+T137))/D137</f>
        <v>1378.3671617357002</v>
      </c>
      <c r="Z137" s="79">
        <f t="shared" ref="Z137:Z171" si="48">+R137/D137</f>
        <v>1318.0404891518738</v>
      </c>
    </row>
    <row r="138" spans="1:26">
      <c r="A138" s="31" t="s">
        <v>44</v>
      </c>
      <c r="B138" s="32" t="s">
        <v>32</v>
      </c>
      <c r="C138" s="33" t="s">
        <v>48</v>
      </c>
      <c r="D138" s="34">
        <v>521</v>
      </c>
      <c r="E138" s="35">
        <v>1</v>
      </c>
      <c r="F138" s="11">
        <v>2</v>
      </c>
      <c r="G138" s="35">
        <v>53.421300000000002</v>
      </c>
      <c r="H138" s="11">
        <v>3.98</v>
      </c>
      <c r="I138" s="35">
        <v>1</v>
      </c>
      <c r="J138" s="11">
        <v>57.906099999999995</v>
      </c>
      <c r="K138" s="35">
        <v>3.4951999999999996</v>
      </c>
      <c r="L138" s="11">
        <f t="shared" si="43"/>
        <v>61.401299999999992</v>
      </c>
      <c r="M138" s="36">
        <f t="shared" si="44"/>
        <v>0.9430761237954246</v>
      </c>
      <c r="N138" s="11">
        <v>26.219100000000008</v>
      </c>
      <c r="O138" s="35">
        <v>87.620400000000004</v>
      </c>
      <c r="P138" s="11">
        <f t="shared" si="45"/>
        <v>9.0764494880777971</v>
      </c>
      <c r="Q138" s="37">
        <v>-43590.879000000001</v>
      </c>
      <c r="R138" s="4">
        <v>734715.26399999997</v>
      </c>
      <c r="S138" s="37">
        <v>360318.01799999998</v>
      </c>
      <c r="T138" s="4">
        <v>251186.27499999999</v>
      </c>
      <c r="U138" s="37">
        <v>0</v>
      </c>
      <c r="V138" s="4">
        <v>1095033.2819999999</v>
      </c>
      <c r="W138" s="37">
        <v>1051442.4029999999</v>
      </c>
      <c r="X138" s="4">
        <f t="shared" si="46"/>
        <v>1619.667959692898</v>
      </c>
      <c r="Y138" s="37">
        <f t="shared" si="47"/>
        <v>1536.0002456813818</v>
      </c>
      <c r="Z138" s="38">
        <f t="shared" si="48"/>
        <v>1410.2020422264875</v>
      </c>
    </row>
    <row r="139" spans="1:26">
      <c r="A139" s="21" t="s">
        <v>44</v>
      </c>
      <c r="B139" s="22" t="s">
        <v>32</v>
      </c>
      <c r="C139" s="23" t="s">
        <v>49</v>
      </c>
      <c r="D139" s="24">
        <v>575</v>
      </c>
      <c r="E139" s="25">
        <v>1</v>
      </c>
      <c r="F139" s="26">
        <v>1</v>
      </c>
      <c r="G139" s="25">
        <v>38.565300000000001</v>
      </c>
      <c r="H139" s="26">
        <v>2.6214</v>
      </c>
      <c r="I139" s="25">
        <v>2.5209000000000001</v>
      </c>
      <c r="J139" s="26">
        <v>36.951599999999999</v>
      </c>
      <c r="K139" s="25">
        <v>8.7560000000000002</v>
      </c>
      <c r="L139" s="26">
        <f t="shared" si="43"/>
        <v>45.707599999999999</v>
      </c>
      <c r="M139" s="27">
        <f t="shared" si="44"/>
        <v>0.80843448354321823</v>
      </c>
      <c r="N139" s="26">
        <v>23.425000000000001</v>
      </c>
      <c r="O139" s="25">
        <v>69.132599999999996</v>
      </c>
      <c r="P139" s="26">
        <f t="shared" si="45"/>
        <v>13.960817448351044</v>
      </c>
      <c r="Q139" s="28">
        <v>-51684.966</v>
      </c>
      <c r="R139" s="29">
        <v>556695.79799999995</v>
      </c>
      <c r="S139" s="28">
        <v>281626.408</v>
      </c>
      <c r="T139" s="29">
        <v>176038.32199999999</v>
      </c>
      <c r="U139" s="28">
        <v>0</v>
      </c>
      <c r="V139" s="29">
        <v>838322.20600000001</v>
      </c>
      <c r="W139" s="28">
        <v>786637.24</v>
      </c>
      <c r="X139" s="29">
        <f t="shared" si="46"/>
        <v>1151.7980591304349</v>
      </c>
      <c r="Y139" s="28">
        <f t="shared" si="47"/>
        <v>1061.9111617391306</v>
      </c>
      <c r="Z139" s="30">
        <f t="shared" si="48"/>
        <v>968.16660521739118</v>
      </c>
    </row>
    <row r="140" spans="1:26">
      <c r="A140" s="31" t="s">
        <v>44</v>
      </c>
      <c r="B140" s="32" t="s">
        <v>32</v>
      </c>
      <c r="C140" s="33" t="s">
        <v>53</v>
      </c>
      <c r="D140" s="34">
        <v>520</v>
      </c>
      <c r="E140" s="35">
        <v>1</v>
      </c>
      <c r="F140" s="11">
        <v>1</v>
      </c>
      <c r="G140" s="35">
        <v>38.722700000000003</v>
      </c>
      <c r="H140" s="11">
        <v>3.0495000000000001</v>
      </c>
      <c r="I140" s="35">
        <v>1.0476000000000001</v>
      </c>
      <c r="J140" s="11">
        <v>36.099400000000003</v>
      </c>
      <c r="K140" s="35">
        <v>8.7203999999999997</v>
      </c>
      <c r="L140" s="11">
        <f t="shared" si="43"/>
        <v>44.819800000000001</v>
      </c>
      <c r="M140" s="36">
        <f t="shared" si="44"/>
        <v>0.80543420541814115</v>
      </c>
      <c r="N140" s="11">
        <v>19.155999999999999</v>
      </c>
      <c r="O140" s="35">
        <v>63.9758</v>
      </c>
      <c r="P140" s="11">
        <f t="shared" si="45"/>
        <v>12.448470513882437</v>
      </c>
      <c r="Q140" s="37">
        <v>-34871.99</v>
      </c>
      <c r="R140" s="4">
        <v>547008.15599999996</v>
      </c>
      <c r="S140" s="37">
        <v>282906.23599999998</v>
      </c>
      <c r="T140" s="4">
        <v>184954.141</v>
      </c>
      <c r="U140" s="37">
        <v>0</v>
      </c>
      <c r="V140" s="4">
        <v>829914.39199999999</v>
      </c>
      <c r="W140" s="37">
        <v>795042.402</v>
      </c>
      <c r="X140" s="4">
        <f t="shared" si="46"/>
        <v>1240.3081749999999</v>
      </c>
      <c r="Y140" s="37">
        <f t="shared" si="47"/>
        <v>1173.2466557692308</v>
      </c>
      <c r="Z140" s="38">
        <f t="shared" si="48"/>
        <v>1051.9387615384614</v>
      </c>
    </row>
    <row r="141" spans="1:26">
      <c r="A141" s="21" t="s">
        <v>44</v>
      </c>
      <c r="B141" s="22" t="s">
        <v>32</v>
      </c>
      <c r="C141" s="23" t="s">
        <v>60</v>
      </c>
      <c r="D141" s="24">
        <v>547</v>
      </c>
      <c r="E141" s="25">
        <v>1</v>
      </c>
      <c r="F141" s="26">
        <v>1</v>
      </c>
      <c r="G141" s="25">
        <v>43.83</v>
      </c>
      <c r="H141" s="26">
        <v>1.5</v>
      </c>
      <c r="I141" s="25">
        <v>4.26</v>
      </c>
      <c r="J141" s="26">
        <v>49.99</v>
      </c>
      <c r="K141" s="25">
        <v>1.6</v>
      </c>
      <c r="L141" s="26">
        <f t="shared" si="43"/>
        <v>51.59</v>
      </c>
      <c r="M141" s="27">
        <f t="shared" si="44"/>
        <v>0.968986237642954</v>
      </c>
      <c r="N141" s="26">
        <v>20.99</v>
      </c>
      <c r="O141" s="25">
        <v>72.58</v>
      </c>
      <c r="P141" s="26">
        <f t="shared" si="45"/>
        <v>12.067063754687846</v>
      </c>
      <c r="Q141" s="28">
        <v>-62424.764999999999</v>
      </c>
      <c r="R141" s="29">
        <v>597713.80500000005</v>
      </c>
      <c r="S141" s="28">
        <v>267793.31199999998</v>
      </c>
      <c r="T141" s="29">
        <v>191568.30900000001</v>
      </c>
      <c r="U141" s="28">
        <v>0</v>
      </c>
      <c r="V141" s="29">
        <v>865507.11699999997</v>
      </c>
      <c r="W141" s="28">
        <v>803082.35199999996</v>
      </c>
      <c r="X141" s="29">
        <f t="shared" si="46"/>
        <v>1232.063634369287</v>
      </c>
      <c r="Y141" s="28">
        <f t="shared" si="47"/>
        <v>1117.9415776965263</v>
      </c>
      <c r="Z141" s="30">
        <f t="shared" si="48"/>
        <v>1092.7126234003658</v>
      </c>
    </row>
    <row r="142" spans="1:26">
      <c r="A142" s="31" t="s">
        <v>44</v>
      </c>
      <c r="B142" s="32" t="s">
        <v>32</v>
      </c>
      <c r="C142" s="33" t="s">
        <v>61</v>
      </c>
      <c r="D142" s="34">
        <v>592</v>
      </c>
      <c r="E142" s="35">
        <v>1</v>
      </c>
      <c r="F142" s="11">
        <v>1</v>
      </c>
      <c r="G142" s="35">
        <v>49.9268</v>
      </c>
      <c r="H142" s="11">
        <v>2.5</v>
      </c>
      <c r="I142" s="35">
        <v>3.1466000000000003</v>
      </c>
      <c r="J142" s="11">
        <v>53.9193</v>
      </c>
      <c r="K142" s="35">
        <v>3.6541000000000001</v>
      </c>
      <c r="L142" s="11">
        <f t="shared" si="43"/>
        <v>57.573399999999999</v>
      </c>
      <c r="M142" s="36">
        <f t="shared" si="44"/>
        <v>0.93653145376163294</v>
      </c>
      <c r="N142" s="11">
        <v>19.715</v>
      </c>
      <c r="O142" s="35">
        <v>77.288399999999996</v>
      </c>
      <c r="P142" s="11">
        <f t="shared" si="45"/>
        <v>11.291934659372687</v>
      </c>
      <c r="Q142" s="37">
        <v>-48648.552000000003</v>
      </c>
      <c r="R142" s="4">
        <v>664132.06299999997</v>
      </c>
      <c r="S142" s="37">
        <v>251680.46</v>
      </c>
      <c r="T142" s="4">
        <v>157196.46100000001</v>
      </c>
      <c r="U142" s="37">
        <v>0</v>
      </c>
      <c r="V142" s="4">
        <v>915812.52300000004</v>
      </c>
      <c r="W142" s="37">
        <v>867163.97100000002</v>
      </c>
      <c r="X142" s="4">
        <f t="shared" si="46"/>
        <v>1281.4460506756757</v>
      </c>
      <c r="Y142" s="37">
        <f t="shared" si="47"/>
        <v>1199.2694425675677</v>
      </c>
      <c r="Z142" s="38">
        <f t="shared" si="48"/>
        <v>1121.8447010135135</v>
      </c>
    </row>
    <row r="143" spans="1:26">
      <c r="A143" s="21" t="s">
        <v>44</v>
      </c>
      <c r="B143" s="22" t="s">
        <v>32</v>
      </c>
      <c r="C143" s="23" t="s">
        <v>65</v>
      </c>
      <c r="D143" s="24">
        <v>511</v>
      </c>
      <c r="E143" s="25">
        <v>1</v>
      </c>
      <c r="F143" s="26">
        <v>1</v>
      </c>
      <c r="G143" s="25">
        <v>37.707000000000001</v>
      </c>
      <c r="H143" s="26">
        <v>3.1905000000000001</v>
      </c>
      <c r="I143" s="25">
        <v>4.0038</v>
      </c>
      <c r="J143" s="26">
        <v>45.901299999999999</v>
      </c>
      <c r="K143" s="25">
        <v>1</v>
      </c>
      <c r="L143" s="26">
        <f t="shared" si="43"/>
        <v>46.901299999999999</v>
      </c>
      <c r="M143" s="27">
        <f t="shared" si="44"/>
        <v>0.97867862937701089</v>
      </c>
      <c r="N143" s="26">
        <v>23.397600000000001</v>
      </c>
      <c r="O143" s="25">
        <v>70.298900000000003</v>
      </c>
      <c r="P143" s="26">
        <f t="shared" si="45"/>
        <v>12.494651262302096</v>
      </c>
      <c r="Q143" s="28">
        <v>-37204.127</v>
      </c>
      <c r="R143" s="29">
        <v>606868.56099999999</v>
      </c>
      <c r="S143" s="28">
        <v>281714.565</v>
      </c>
      <c r="T143" s="29">
        <v>212683.24100000001</v>
      </c>
      <c r="U143" s="28">
        <v>0</v>
      </c>
      <c r="V143" s="29">
        <v>888583.12600000005</v>
      </c>
      <c r="W143" s="28">
        <v>851378.99899999995</v>
      </c>
      <c r="X143" s="29">
        <f t="shared" si="46"/>
        <v>1322.700362035225</v>
      </c>
      <c r="Y143" s="28">
        <f t="shared" si="47"/>
        <v>1249.8938512720156</v>
      </c>
      <c r="Z143" s="30">
        <f t="shared" si="48"/>
        <v>1187.6097084148728</v>
      </c>
    </row>
    <row r="144" spans="1:26">
      <c r="A144" s="31" t="s">
        <v>44</v>
      </c>
      <c r="B144" s="32" t="s">
        <v>72</v>
      </c>
      <c r="C144" s="33" t="s">
        <v>75</v>
      </c>
      <c r="D144" s="34">
        <v>583</v>
      </c>
      <c r="E144" s="35">
        <v>1</v>
      </c>
      <c r="F144" s="11">
        <v>1</v>
      </c>
      <c r="G144" s="35">
        <v>46.131300000000003</v>
      </c>
      <c r="H144" s="11">
        <v>1</v>
      </c>
      <c r="I144" s="35">
        <v>4.0751999999999997</v>
      </c>
      <c r="J144" s="11">
        <v>46.973100000000002</v>
      </c>
      <c r="K144" s="35">
        <v>6.2334000000000005</v>
      </c>
      <c r="L144" s="11">
        <f t="shared" si="43"/>
        <v>53.206500000000005</v>
      </c>
      <c r="M144" s="36">
        <f t="shared" si="44"/>
        <v>0.88284514110118117</v>
      </c>
      <c r="N144" s="11">
        <v>19.453699999999998</v>
      </c>
      <c r="O144" s="35">
        <v>72.660200000000003</v>
      </c>
      <c r="P144" s="11">
        <f t="shared" si="45"/>
        <v>12.369699117147203</v>
      </c>
      <c r="Q144" s="37">
        <v>-67026.938999999998</v>
      </c>
      <c r="R144" s="4">
        <v>684510.51399999997</v>
      </c>
      <c r="S144" s="37">
        <v>252561.13699999999</v>
      </c>
      <c r="T144" s="4">
        <v>157343.49600000001</v>
      </c>
      <c r="U144" s="37">
        <v>0</v>
      </c>
      <c r="V144" s="4">
        <v>937071.65099999995</v>
      </c>
      <c r="W144" s="37">
        <v>870044.71200000006</v>
      </c>
      <c r="X144" s="4">
        <f t="shared" si="46"/>
        <v>1337.4410891938248</v>
      </c>
      <c r="Y144" s="37">
        <f t="shared" si="47"/>
        <v>1222.4720686106348</v>
      </c>
      <c r="Z144" s="38">
        <f t="shared" si="48"/>
        <v>1174.1175197255575</v>
      </c>
    </row>
    <row r="145" spans="1:26">
      <c r="A145" s="21" t="s">
        <v>44</v>
      </c>
      <c r="B145" s="22" t="s">
        <v>72</v>
      </c>
      <c r="C145" s="23" t="s">
        <v>78</v>
      </c>
      <c r="D145" s="24">
        <v>587</v>
      </c>
      <c r="E145" s="25">
        <v>1</v>
      </c>
      <c r="F145" s="26">
        <v>1</v>
      </c>
      <c r="G145" s="25">
        <v>43.8232</v>
      </c>
      <c r="H145" s="26">
        <v>3.0536000000000003</v>
      </c>
      <c r="I145" s="25">
        <v>3.1723000000000003</v>
      </c>
      <c r="J145" s="26">
        <v>50.182899999999997</v>
      </c>
      <c r="K145" s="25">
        <v>1.8662000000000001</v>
      </c>
      <c r="L145" s="26">
        <f t="shared" si="43"/>
        <v>52.049099999999996</v>
      </c>
      <c r="M145" s="27">
        <f t="shared" si="44"/>
        <v>0.96414539348422934</v>
      </c>
      <c r="N145" s="26">
        <v>32.440399999999997</v>
      </c>
      <c r="O145" s="25">
        <v>84.489499999999992</v>
      </c>
      <c r="P145" s="26">
        <f t="shared" si="45"/>
        <v>12.52218581473138</v>
      </c>
      <c r="Q145" s="28">
        <v>-69016.084000000003</v>
      </c>
      <c r="R145" s="29">
        <v>734627.67700000003</v>
      </c>
      <c r="S145" s="28">
        <v>256106.11799999999</v>
      </c>
      <c r="T145" s="29">
        <v>161147.49600000001</v>
      </c>
      <c r="U145" s="28">
        <v>0</v>
      </c>
      <c r="V145" s="29">
        <v>990733.79500000004</v>
      </c>
      <c r="W145" s="28">
        <v>921717.71100000001</v>
      </c>
      <c r="X145" s="29">
        <f t="shared" si="46"/>
        <v>1413.2645638841568</v>
      </c>
      <c r="Y145" s="28">
        <f t="shared" si="47"/>
        <v>1295.6903151618399</v>
      </c>
      <c r="Z145" s="30">
        <f t="shared" si="48"/>
        <v>1251.4951908006815</v>
      </c>
    </row>
    <row r="146" spans="1:26">
      <c r="A146" s="31" t="s">
        <v>44</v>
      </c>
      <c r="B146" s="32" t="s">
        <v>82</v>
      </c>
      <c r="C146" s="33" t="s">
        <v>83</v>
      </c>
      <c r="D146" s="34">
        <v>551</v>
      </c>
      <c r="E146" s="35">
        <v>1</v>
      </c>
      <c r="F146" s="11">
        <v>2</v>
      </c>
      <c r="G146" s="35">
        <v>46.017299999999999</v>
      </c>
      <c r="H146" s="11">
        <v>5.3447000000000005</v>
      </c>
      <c r="I146" s="35">
        <v>4.9620999999999995</v>
      </c>
      <c r="J146" s="11">
        <v>56.348399999999998</v>
      </c>
      <c r="K146" s="35">
        <v>2.9756999999999998</v>
      </c>
      <c r="L146" s="11">
        <f t="shared" si="43"/>
        <v>59.324100000000001</v>
      </c>
      <c r="M146" s="36">
        <f t="shared" si="44"/>
        <v>0.94983994700298857</v>
      </c>
      <c r="N146" s="11">
        <v>24.504699999999993</v>
      </c>
      <c r="O146" s="35">
        <v>83.828800000000001</v>
      </c>
      <c r="P146" s="11">
        <f t="shared" si="45"/>
        <v>10.727775398154277</v>
      </c>
      <c r="Q146" s="37">
        <v>-63681.31</v>
      </c>
      <c r="R146" s="4">
        <v>733231.58400000003</v>
      </c>
      <c r="S146" s="37">
        <v>320670.62800000003</v>
      </c>
      <c r="T146" s="4">
        <v>125022.204</v>
      </c>
      <c r="U146" s="37">
        <v>0</v>
      </c>
      <c r="V146" s="4">
        <v>1053902.2120000001</v>
      </c>
      <c r="W146" s="37">
        <v>990220.902</v>
      </c>
      <c r="X146" s="4">
        <f t="shared" si="46"/>
        <v>1685.8076370235935</v>
      </c>
      <c r="Y146" s="37">
        <f t="shared" si="47"/>
        <v>1570.2335716878401</v>
      </c>
      <c r="Z146" s="38">
        <f t="shared" si="48"/>
        <v>1330.728827586207</v>
      </c>
    </row>
    <row r="147" spans="1:26">
      <c r="A147" s="21" t="s">
        <v>44</v>
      </c>
      <c r="B147" s="22" t="s">
        <v>84</v>
      </c>
      <c r="C147" s="23" t="s">
        <v>87</v>
      </c>
      <c r="D147" s="24">
        <v>529</v>
      </c>
      <c r="E147" s="25">
        <v>1</v>
      </c>
      <c r="F147" s="26">
        <v>1</v>
      </c>
      <c r="G147" s="25">
        <v>40.65</v>
      </c>
      <c r="H147" s="26">
        <v>3</v>
      </c>
      <c r="I147" s="25">
        <v>0</v>
      </c>
      <c r="J147" s="26">
        <v>45.41</v>
      </c>
      <c r="K147" s="25">
        <v>0.24</v>
      </c>
      <c r="L147" s="26">
        <f t="shared" si="43"/>
        <v>45.65</v>
      </c>
      <c r="M147" s="27">
        <f t="shared" si="44"/>
        <v>0.99474260679079951</v>
      </c>
      <c r="N147" s="26">
        <v>19.059999999999999</v>
      </c>
      <c r="O147" s="25">
        <v>64.709999999999994</v>
      </c>
      <c r="P147" s="26">
        <f t="shared" si="45"/>
        <v>12.119129438717067</v>
      </c>
      <c r="Q147" s="28">
        <v>-10736.635</v>
      </c>
      <c r="R147" s="29">
        <v>565995.59600000002</v>
      </c>
      <c r="S147" s="28">
        <v>245472.06400000001</v>
      </c>
      <c r="T147" s="29">
        <v>151127.23199999999</v>
      </c>
      <c r="U147" s="28">
        <v>3000</v>
      </c>
      <c r="V147" s="29">
        <v>811467.66</v>
      </c>
      <c r="W147" s="28">
        <v>800731.02500000002</v>
      </c>
      <c r="X147" s="29">
        <f t="shared" si="46"/>
        <v>1242.609504725898</v>
      </c>
      <c r="Y147" s="28">
        <f t="shared" si="47"/>
        <v>1222.3134083175805</v>
      </c>
      <c r="Z147" s="30">
        <f t="shared" si="48"/>
        <v>1069.9349640831758</v>
      </c>
    </row>
    <row r="148" spans="1:26">
      <c r="A148" s="31" t="s">
        <v>44</v>
      </c>
      <c r="B148" s="32" t="s">
        <v>84</v>
      </c>
      <c r="C148" s="33" t="s">
        <v>88</v>
      </c>
      <c r="D148" s="34">
        <v>577</v>
      </c>
      <c r="E148" s="35">
        <v>1</v>
      </c>
      <c r="F148" s="11">
        <v>1</v>
      </c>
      <c r="G148" s="35">
        <v>37.33</v>
      </c>
      <c r="H148" s="11">
        <v>3</v>
      </c>
      <c r="I148" s="35">
        <v>4</v>
      </c>
      <c r="J148" s="11">
        <v>43.33</v>
      </c>
      <c r="K148" s="35">
        <v>3</v>
      </c>
      <c r="L148" s="11">
        <f t="shared" si="43"/>
        <v>46.33</v>
      </c>
      <c r="M148" s="36">
        <f t="shared" si="44"/>
        <v>0.93524714008202026</v>
      </c>
      <c r="N148" s="11">
        <v>32.200000000000003</v>
      </c>
      <c r="O148" s="35">
        <v>78.53</v>
      </c>
      <c r="P148" s="11">
        <f t="shared" si="45"/>
        <v>14.306967517976693</v>
      </c>
      <c r="Q148" s="37">
        <v>-5416.2709999999997</v>
      </c>
      <c r="R148" s="4">
        <v>556495.93599999999</v>
      </c>
      <c r="S148" s="37">
        <v>274358.34499999997</v>
      </c>
      <c r="T148" s="4">
        <v>173729.712</v>
      </c>
      <c r="U148" s="37">
        <v>500</v>
      </c>
      <c r="V148" s="4">
        <v>830854.28099999996</v>
      </c>
      <c r="W148" s="37">
        <v>825438.01</v>
      </c>
      <c r="X148" s="4">
        <f t="shared" si="46"/>
        <v>1137.9975199306757</v>
      </c>
      <c r="Y148" s="37">
        <f t="shared" si="47"/>
        <v>1128.6105684575389</v>
      </c>
      <c r="Z148" s="38">
        <f t="shared" si="48"/>
        <v>964.46436048526857</v>
      </c>
    </row>
    <row r="149" spans="1:26">
      <c r="A149" s="21" t="s">
        <v>44</v>
      </c>
      <c r="B149" s="22" t="s">
        <v>90</v>
      </c>
      <c r="C149" s="23" t="s">
        <v>91</v>
      </c>
      <c r="D149" s="24">
        <v>519</v>
      </c>
      <c r="E149" s="25">
        <v>1</v>
      </c>
      <c r="F149" s="26">
        <v>1</v>
      </c>
      <c r="G149" s="25">
        <v>42.825000000000003</v>
      </c>
      <c r="H149" s="26">
        <v>4</v>
      </c>
      <c r="I149" s="25">
        <v>2.62</v>
      </c>
      <c r="J149" s="26">
        <v>48.326000000000001</v>
      </c>
      <c r="K149" s="25">
        <v>3.1189999999999998</v>
      </c>
      <c r="L149" s="26">
        <f t="shared" si="43"/>
        <v>51.445</v>
      </c>
      <c r="M149" s="27">
        <f t="shared" si="44"/>
        <v>0.93937214500923316</v>
      </c>
      <c r="N149" s="26">
        <v>21.4129</v>
      </c>
      <c r="O149" s="25">
        <v>72.857900000000001</v>
      </c>
      <c r="P149" s="26">
        <f t="shared" si="45"/>
        <v>11.083822744260544</v>
      </c>
      <c r="Q149" s="28">
        <v>-45376.868999999999</v>
      </c>
      <c r="R149" s="29">
        <v>556965.15700000001</v>
      </c>
      <c r="S149" s="28">
        <v>314374.75199999998</v>
      </c>
      <c r="T149" s="29">
        <v>4472.6400000000003</v>
      </c>
      <c r="U149" s="28">
        <v>0</v>
      </c>
      <c r="V149" s="29">
        <v>871339.90899999999</v>
      </c>
      <c r="W149" s="28">
        <v>825963.04</v>
      </c>
      <c r="X149" s="29">
        <f t="shared" si="46"/>
        <v>1670.2644874759151</v>
      </c>
      <c r="Y149" s="28">
        <f t="shared" si="47"/>
        <v>1582.833140655106</v>
      </c>
      <c r="Z149" s="30">
        <f t="shared" si="48"/>
        <v>1073.150591522158</v>
      </c>
    </row>
    <row r="150" spans="1:26">
      <c r="A150" s="31" t="s">
        <v>44</v>
      </c>
      <c r="B150" s="32" t="s">
        <v>90</v>
      </c>
      <c r="C150" s="33" t="s">
        <v>95</v>
      </c>
      <c r="D150" s="34">
        <v>568</v>
      </c>
      <c r="E150" s="35">
        <v>1</v>
      </c>
      <c r="F150" s="11">
        <v>1</v>
      </c>
      <c r="G150" s="35">
        <v>43.997799999999998</v>
      </c>
      <c r="H150" s="11">
        <v>5</v>
      </c>
      <c r="I150" s="35">
        <v>10.051399999999999</v>
      </c>
      <c r="J150" s="11">
        <v>53.597000000000001</v>
      </c>
      <c r="K150" s="35">
        <v>7.4522000000000004</v>
      </c>
      <c r="L150" s="11">
        <f t="shared" si="43"/>
        <v>61.049199999999999</v>
      </c>
      <c r="M150" s="36">
        <f t="shared" si="44"/>
        <v>0.87793124234224207</v>
      </c>
      <c r="N150" s="11">
        <v>14.65</v>
      </c>
      <c r="O150" s="35">
        <v>75.699200000000005</v>
      </c>
      <c r="P150" s="11">
        <f t="shared" si="45"/>
        <v>11.59235720787464</v>
      </c>
      <c r="Q150" s="37">
        <v>-1550.999</v>
      </c>
      <c r="R150" s="4">
        <v>639497.10900000005</v>
      </c>
      <c r="S150" s="37">
        <v>239323.693</v>
      </c>
      <c r="T150" s="4">
        <v>136815.15599999999</v>
      </c>
      <c r="U150" s="37">
        <v>0</v>
      </c>
      <c r="V150" s="4">
        <v>878820.80200000003</v>
      </c>
      <c r="W150" s="37">
        <v>877269.80299999996</v>
      </c>
      <c r="X150" s="4">
        <f t="shared" si="46"/>
        <v>1306.3479683098592</v>
      </c>
      <c r="Y150" s="37">
        <f t="shared" si="47"/>
        <v>1303.6173362676057</v>
      </c>
      <c r="Z150" s="38">
        <f t="shared" si="48"/>
        <v>1125.8751919014085</v>
      </c>
    </row>
    <row r="151" spans="1:26">
      <c r="A151" s="21" t="s">
        <v>44</v>
      </c>
      <c r="B151" s="22" t="s">
        <v>103</v>
      </c>
      <c r="C151" s="23" t="s">
        <v>104</v>
      </c>
      <c r="D151" s="24">
        <v>546</v>
      </c>
      <c r="E151" s="25">
        <v>1</v>
      </c>
      <c r="F151" s="26">
        <v>1</v>
      </c>
      <c r="G151" s="25">
        <v>45.1295</v>
      </c>
      <c r="H151" s="26">
        <v>4</v>
      </c>
      <c r="I151" s="25">
        <v>3.8406000000000002</v>
      </c>
      <c r="J151" s="26">
        <v>32.361999999999995</v>
      </c>
      <c r="K151" s="25">
        <v>22.6081</v>
      </c>
      <c r="L151" s="26">
        <f t="shared" si="43"/>
        <v>54.970099999999995</v>
      </c>
      <c r="M151" s="27">
        <f t="shared" si="44"/>
        <v>0.58872004962697899</v>
      </c>
      <c r="N151" s="26">
        <v>23.188000000000002</v>
      </c>
      <c r="O151" s="25">
        <v>78.15809999999999</v>
      </c>
      <c r="P151" s="26">
        <f t="shared" si="45"/>
        <v>11.113485787561444</v>
      </c>
      <c r="Q151" s="28">
        <v>-13287.64</v>
      </c>
      <c r="R151" s="29">
        <v>483585.36800000002</v>
      </c>
      <c r="S151" s="28">
        <v>234626.4</v>
      </c>
      <c r="T151" s="29">
        <v>157429.48800000001</v>
      </c>
      <c r="U151" s="28">
        <v>0</v>
      </c>
      <c r="V151" s="29">
        <v>718211.76800000004</v>
      </c>
      <c r="W151" s="28">
        <v>704924.12800000003</v>
      </c>
      <c r="X151" s="29">
        <f t="shared" si="46"/>
        <v>1027.0737728937729</v>
      </c>
      <c r="Y151" s="28">
        <f t="shared" si="47"/>
        <v>1002.7374358974359</v>
      </c>
      <c r="Z151" s="30">
        <f t="shared" si="48"/>
        <v>885.68748717948722</v>
      </c>
    </row>
    <row r="152" spans="1:26">
      <c r="A152" s="31" t="s">
        <v>44</v>
      </c>
      <c r="B152" s="32" t="s">
        <v>110</v>
      </c>
      <c r="C152" s="33" t="s">
        <v>111</v>
      </c>
      <c r="D152" s="34">
        <v>509</v>
      </c>
      <c r="E152" s="35">
        <v>1</v>
      </c>
      <c r="F152" s="11">
        <v>1</v>
      </c>
      <c r="G152" s="35">
        <v>43.07</v>
      </c>
      <c r="H152" s="11">
        <v>2.8</v>
      </c>
      <c r="I152" s="35">
        <v>3.2</v>
      </c>
      <c r="J152" s="11">
        <v>41.07</v>
      </c>
      <c r="K152" s="35">
        <v>10</v>
      </c>
      <c r="L152" s="11">
        <f t="shared" si="43"/>
        <v>51.07</v>
      </c>
      <c r="M152" s="36">
        <f t="shared" si="44"/>
        <v>0.80419032700215387</v>
      </c>
      <c r="N152" s="11">
        <v>20.329999999999998</v>
      </c>
      <c r="O152" s="35">
        <v>71.400000000000006</v>
      </c>
      <c r="P152" s="11">
        <f t="shared" si="45"/>
        <v>11.096577283627644</v>
      </c>
      <c r="Q152" s="37">
        <v>-12097.215</v>
      </c>
      <c r="R152" s="4">
        <v>605470.402</v>
      </c>
      <c r="S152" s="37">
        <v>312045.59499999997</v>
      </c>
      <c r="T152" s="4">
        <v>230703.628</v>
      </c>
      <c r="U152" s="37">
        <v>0</v>
      </c>
      <c r="V152" s="4">
        <v>917515.99699999997</v>
      </c>
      <c r="W152" s="37">
        <v>905418.78200000001</v>
      </c>
      <c r="X152" s="4">
        <f t="shared" si="46"/>
        <v>1349.3366777996071</v>
      </c>
      <c r="Y152" s="37">
        <f t="shared" si="47"/>
        <v>1325.5700471512769</v>
      </c>
      <c r="Z152" s="38">
        <f t="shared" si="48"/>
        <v>1189.5292770137526</v>
      </c>
    </row>
    <row r="153" spans="1:26">
      <c r="A153" s="21" t="s">
        <v>44</v>
      </c>
      <c r="B153" s="22" t="s">
        <v>170</v>
      </c>
      <c r="C153" s="23" t="s">
        <v>171</v>
      </c>
      <c r="D153" s="24">
        <v>500</v>
      </c>
      <c r="E153" s="25">
        <v>1</v>
      </c>
      <c r="F153" s="26">
        <v>1</v>
      </c>
      <c r="G153" s="25">
        <v>36.904499999999999</v>
      </c>
      <c r="H153" s="26">
        <v>1</v>
      </c>
      <c r="I153" s="25">
        <v>5.5075000000000003</v>
      </c>
      <c r="J153" s="26">
        <v>43.611999999999995</v>
      </c>
      <c r="K153" s="25">
        <v>1.8</v>
      </c>
      <c r="L153" s="26">
        <f t="shared" si="43"/>
        <v>45.411999999999992</v>
      </c>
      <c r="M153" s="27">
        <f t="shared" si="44"/>
        <v>0.96036289967409505</v>
      </c>
      <c r="N153" s="26">
        <v>23.776500000000006</v>
      </c>
      <c r="O153" s="25">
        <v>69.188500000000005</v>
      </c>
      <c r="P153" s="26">
        <f t="shared" si="45"/>
        <v>13.191045918030841</v>
      </c>
      <c r="Q153" s="28">
        <v>-46663.425999999999</v>
      </c>
      <c r="R153" s="29">
        <v>531238.22499999998</v>
      </c>
      <c r="S153" s="28">
        <v>229089.93299999999</v>
      </c>
      <c r="T153" s="29">
        <v>145863.149</v>
      </c>
      <c r="U153" s="28">
        <v>0</v>
      </c>
      <c r="V153" s="29">
        <v>760328.15800000005</v>
      </c>
      <c r="W153" s="28">
        <v>713664.73199999996</v>
      </c>
      <c r="X153" s="29">
        <f t="shared" si="46"/>
        <v>1228.9300180000002</v>
      </c>
      <c r="Y153" s="28">
        <f t="shared" si="47"/>
        <v>1135.6031659999999</v>
      </c>
      <c r="Z153" s="30">
        <f t="shared" si="48"/>
        <v>1062.4764499999999</v>
      </c>
    </row>
    <row r="154" spans="1:26">
      <c r="A154" s="31" t="s">
        <v>44</v>
      </c>
      <c r="B154" s="32" t="s">
        <v>225</v>
      </c>
      <c r="C154" s="33" t="s">
        <v>226</v>
      </c>
      <c r="D154" s="34">
        <v>513</v>
      </c>
      <c r="E154" s="35">
        <v>0.85</v>
      </c>
      <c r="F154" s="11">
        <v>2</v>
      </c>
      <c r="G154" s="35">
        <v>42.27</v>
      </c>
      <c r="H154" s="11">
        <v>3</v>
      </c>
      <c r="I154" s="35">
        <v>4.72</v>
      </c>
      <c r="J154" s="11">
        <v>51.8</v>
      </c>
      <c r="K154" s="35">
        <v>1.04</v>
      </c>
      <c r="L154" s="11">
        <f t="shared" si="43"/>
        <v>52.839999999999996</v>
      </c>
      <c r="M154" s="36">
        <f t="shared" si="44"/>
        <v>0.98031794095382285</v>
      </c>
      <c r="N154" s="11">
        <v>30.36</v>
      </c>
      <c r="O154" s="35">
        <v>83.199999999999989</v>
      </c>
      <c r="P154" s="11">
        <f t="shared" si="45"/>
        <v>11.332007952286281</v>
      </c>
      <c r="Q154" s="37">
        <v>-49312.072</v>
      </c>
      <c r="R154" s="4">
        <v>712247.53300000005</v>
      </c>
      <c r="S154" s="37">
        <v>285529.51899999997</v>
      </c>
      <c r="T154" s="4">
        <v>184211</v>
      </c>
      <c r="U154" s="37">
        <v>0</v>
      </c>
      <c r="V154" s="4">
        <v>997777.05200000003</v>
      </c>
      <c r="W154" s="37">
        <v>948464.98</v>
      </c>
      <c r="X154" s="4">
        <f t="shared" si="46"/>
        <v>1585.8987368421053</v>
      </c>
      <c r="Y154" s="37">
        <f t="shared" si="47"/>
        <v>1489.7738401559454</v>
      </c>
      <c r="Z154" s="38">
        <f t="shared" si="48"/>
        <v>1388.3967504873294</v>
      </c>
    </row>
    <row r="155" spans="1:26" s="15" customFormat="1">
      <c r="A155" s="39" t="s">
        <v>44</v>
      </c>
      <c r="B155" s="40" t="s">
        <v>263</v>
      </c>
      <c r="C155" s="41"/>
      <c r="D155" s="42">
        <f>SUM(D137:D154)</f>
        <v>9755</v>
      </c>
      <c r="E155" s="43">
        <f>SUM(E137:E154)</f>
        <v>17.850000000000001</v>
      </c>
      <c r="F155" s="44">
        <f t="shared" ref="F155:L155" si="49">SUM(F137:F154)</f>
        <v>21</v>
      </c>
      <c r="G155" s="43">
        <f t="shared" si="49"/>
        <v>776.0385</v>
      </c>
      <c r="H155" s="44">
        <f t="shared" si="49"/>
        <v>55.039699999999996</v>
      </c>
      <c r="I155" s="43">
        <f t="shared" si="49"/>
        <v>69.380200000000002</v>
      </c>
      <c r="J155" s="44">
        <f t="shared" si="49"/>
        <v>844.8415</v>
      </c>
      <c r="K155" s="43">
        <f t="shared" si="49"/>
        <v>94.46690000000001</v>
      </c>
      <c r="L155" s="44">
        <f t="shared" si="49"/>
        <v>939.30840000000023</v>
      </c>
      <c r="M155" s="45">
        <f t="shared" si="44"/>
        <v>0.89942930351735384</v>
      </c>
      <c r="N155" s="44">
        <f>SUM(N137:N154)</f>
        <v>420.59219999999993</v>
      </c>
      <c r="O155" s="43">
        <f t="shared" ref="O155:P155" si="50">SUM(O137:O154)</f>
        <v>1359.9005999999999</v>
      </c>
      <c r="P155" s="44">
        <f t="shared" si="50"/>
        <v>213.20152880047337</v>
      </c>
      <c r="Q155" s="46">
        <f>SUM(Q137:Q154)</f>
        <v>-708860.35299999989</v>
      </c>
      <c r="R155" s="47">
        <f t="shared" ref="R155:W155" si="51">SUM(R137:R154)</f>
        <v>11179245.275999999</v>
      </c>
      <c r="S155" s="46">
        <f t="shared" si="51"/>
        <v>4983480.7219999991</v>
      </c>
      <c r="T155" s="47">
        <f t="shared" si="51"/>
        <v>3017920.2520000003</v>
      </c>
      <c r="U155" s="46">
        <f t="shared" si="51"/>
        <v>3500</v>
      </c>
      <c r="V155" s="47">
        <f t="shared" si="51"/>
        <v>16162725.997999996</v>
      </c>
      <c r="W155" s="46">
        <f t="shared" si="51"/>
        <v>15453865.645</v>
      </c>
      <c r="X155" s="47">
        <f t="shared" si="46"/>
        <v>1347.1353916965654</v>
      </c>
      <c r="Y155" s="46">
        <f t="shared" si="47"/>
        <v>1274.4690305484366</v>
      </c>
      <c r="Z155" s="48">
        <f t="shared" si="48"/>
        <v>1146.001565966171</v>
      </c>
    </row>
    <row r="156" spans="1:26">
      <c r="A156" s="49" t="s">
        <v>31</v>
      </c>
      <c r="B156" s="50" t="s">
        <v>32</v>
      </c>
      <c r="C156" s="51" t="s">
        <v>33</v>
      </c>
      <c r="D156" s="52">
        <v>626</v>
      </c>
      <c r="E156" s="53">
        <v>1</v>
      </c>
      <c r="F156" s="54">
        <v>2</v>
      </c>
      <c r="G156" s="53">
        <v>43.475200000000001</v>
      </c>
      <c r="H156" s="54">
        <v>2</v>
      </c>
      <c r="I156" s="53">
        <v>7.0357000000000003</v>
      </c>
      <c r="J156" s="54">
        <v>49.266800000000003</v>
      </c>
      <c r="K156" s="53">
        <v>6.2440999999999995</v>
      </c>
      <c r="L156" s="54">
        <f t="shared" ref="L156:L167" si="52">+K156+J156</f>
        <v>55.510900000000007</v>
      </c>
      <c r="M156" s="55">
        <f t="shared" si="44"/>
        <v>0.88751578518813423</v>
      </c>
      <c r="N156" s="54">
        <v>35.774999999999999</v>
      </c>
      <c r="O156" s="53">
        <v>91.285899999999998</v>
      </c>
      <c r="P156" s="54">
        <f t="shared" ref="P156:P169" si="53">+D156/(H156+G156)</f>
        <v>13.765744845542185</v>
      </c>
      <c r="Q156" s="56">
        <v>-48169.345000000001</v>
      </c>
      <c r="R156" s="57">
        <v>698565.56400000001</v>
      </c>
      <c r="S156" s="56">
        <v>374721.67300000001</v>
      </c>
      <c r="T156" s="57">
        <v>249685.21</v>
      </c>
      <c r="U156" s="56">
        <v>0</v>
      </c>
      <c r="V156" s="57">
        <v>1073287.237</v>
      </c>
      <c r="W156" s="56">
        <v>1025117.892</v>
      </c>
      <c r="X156" s="57">
        <f t="shared" si="46"/>
        <v>1315.6581900958467</v>
      </c>
      <c r="Y156" s="56">
        <f t="shared" si="47"/>
        <v>1238.710354632588</v>
      </c>
      <c r="Z156" s="58">
        <f t="shared" si="48"/>
        <v>1115.9194313099042</v>
      </c>
    </row>
    <row r="157" spans="1:26">
      <c r="A157" s="21" t="s">
        <v>31</v>
      </c>
      <c r="B157" s="22" t="s">
        <v>32</v>
      </c>
      <c r="C157" s="23" t="s">
        <v>58</v>
      </c>
      <c r="D157" s="24">
        <v>682</v>
      </c>
      <c r="E157" s="25">
        <v>1</v>
      </c>
      <c r="F157" s="26">
        <v>1</v>
      </c>
      <c r="G157" s="25">
        <v>46.278300000000002</v>
      </c>
      <c r="H157" s="26">
        <v>5.2385999999999999</v>
      </c>
      <c r="I157" s="25">
        <v>12.643699999999999</v>
      </c>
      <c r="J157" s="26">
        <v>59.433700000000002</v>
      </c>
      <c r="K157" s="25">
        <v>6.7269000000000005</v>
      </c>
      <c r="L157" s="26">
        <f t="shared" si="52"/>
        <v>66.160600000000002</v>
      </c>
      <c r="M157" s="27">
        <f t="shared" si="44"/>
        <v>0.89832468266611853</v>
      </c>
      <c r="N157" s="26">
        <v>25.876599999999989</v>
      </c>
      <c r="O157" s="25">
        <v>92.037199999999984</v>
      </c>
      <c r="P157" s="26">
        <f t="shared" si="53"/>
        <v>13.238374203416743</v>
      </c>
      <c r="Q157" s="28">
        <v>-70057.214000000007</v>
      </c>
      <c r="R157" s="29">
        <v>797220.69900000002</v>
      </c>
      <c r="S157" s="28">
        <v>336821.01799999998</v>
      </c>
      <c r="T157" s="29">
        <v>253995.16200000001</v>
      </c>
      <c r="U157" s="28">
        <v>0</v>
      </c>
      <c r="V157" s="29">
        <v>1134041.7169999999</v>
      </c>
      <c r="W157" s="28">
        <v>1063984.503</v>
      </c>
      <c r="X157" s="29">
        <f t="shared" si="46"/>
        <v>1290.3908431085042</v>
      </c>
      <c r="Y157" s="28">
        <f t="shared" si="47"/>
        <v>1187.6676554252199</v>
      </c>
      <c r="Z157" s="30">
        <f t="shared" si="48"/>
        <v>1168.9453064516129</v>
      </c>
    </row>
    <row r="158" spans="1:26">
      <c r="A158" s="31" t="s">
        <v>31</v>
      </c>
      <c r="B158" s="32" t="s">
        <v>32</v>
      </c>
      <c r="C158" s="33" t="s">
        <v>62</v>
      </c>
      <c r="D158" s="34">
        <v>607</v>
      </c>
      <c r="E158" s="35">
        <v>1</v>
      </c>
      <c r="F158" s="11">
        <v>2</v>
      </c>
      <c r="G158" s="35">
        <v>42.39</v>
      </c>
      <c r="H158" s="11">
        <v>1</v>
      </c>
      <c r="I158" s="35">
        <v>4.82</v>
      </c>
      <c r="J158" s="11">
        <v>51.21</v>
      </c>
      <c r="K158" s="35">
        <v>0</v>
      </c>
      <c r="L158" s="11">
        <f t="shared" si="52"/>
        <v>51.21</v>
      </c>
      <c r="M158" s="36">
        <f t="shared" si="44"/>
        <v>1</v>
      </c>
      <c r="N158" s="11">
        <v>38.43</v>
      </c>
      <c r="O158" s="35">
        <v>89.64</v>
      </c>
      <c r="P158" s="11">
        <f t="shared" si="53"/>
        <v>13.989398478912191</v>
      </c>
      <c r="Q158" s="37">
        <v>-50291.347999999998</v>
      </c>
      <c r="R158" s="4">
        <v>707311.10800000001</v>
      </c>
      <c r="S158" s="37">
        <v>418489.44099999999</v>
      </c>
      <c r="T158" s="4">
        <v>325907.80300000001</v>
      </c>
      <c r="U158" s="37">
        <v>0</v>
      </c>
      <c r="V158" s="4">
        <v>1125800.5490000001</v>
      </c>
      <c r="W158" s="37">
        <v>1075509.2009999999</v>
      </c>
      <c r="X158" s="4">
        <f t="shared" si="46"/>
        <v>1317.780471169687</v>
      </c>
      <c r="Y158" s="37">
        <f t="shared" si="47"/>
        <v>1234.9281680395384</v>
      </c>
      <c r="Z158" s="38">
        <f t="shared" si="48"/>
        <v>1165.257179571664</v>
      </c>
    </row>
    <row r="159" spans="1:26">
      <c r="A159" s="21" t="s">
        <v>31</v>
      </c>
      <c r="B159" s="22" t="s">
        <v>32</v>
      </c>
      <c r="C159" s="23" t="s">
        <v>68</v>
      </c>
      <c r="D159" s="24">
        <v>642</v>
      </c>
      <c r="E159" s="25">
        <v>1</v>
      </c>
      <c r="F159" s="26">
        <v>2</v>
      </c>
      <c r="G159" s="25">
        <v>43.3</v>
      </c>
      <c r="H159" s="26">
        <v>2.7</v>
      </c>
      <c r="I159" s="25">
        <v>9.75</v>
      </c>
      <c r="J159" s="26">
        <v>56.87</v>
      </c>
      <c r="K159" s="25">
        <v>1.88</v>
      </c>
      <c r="L159" s="26">
        <f t="shared" si="52"/>
        <v>58.75</v>
      </c>
      <c r="M159" s="27">
        <f t="shared" si="44"/>
        <v>0.96799999999999997</v>
      </c>
      <c r="N159" s="26">
        <v>28.83</v>
      </c>
      <c r="O159" s="25">
        <v>87.58</v>
      </c>
      <c r="P159" s="26">
        <f t="shared" si="53"/>
        <v>13.956521739130435</v>
      </c>
      <c r="Q159" s="28">
        <v>-51549.675999999999</v>
      </c>
      <c r="R159" s="29">
        <v>731457.42599999998</v>
      </c>
      <c r="S159" s="28">
        <v>247472.424</v>
      </c>
      <c r="T159" s="29">
        <v>158660.31200000001</v>
      </c>
      <c r="U159" s="28">
        <v>0</v>
      </c>
      <c r="V159" s="29">
        <v>978929.85</v>
      </c>
      <c r="W159" s="28">
        <v>927380.174</v>
      </c>
      <c r="X159" s="29">
        <f t="shared" si="46"/>
        <v>1277.6784080996883</v>
      </c>
      <c r="Y159" s="28">
        <f t="shared" si="47"/>
        <v>1197.3829626168224</v>
      </c>
      <c r="Z159" s="30">
        <f t="shared" si="48"/>
        <v>1139.341785046729</v>
      </c>
    </row>
    <row r="160" spans="1:26">
      <c r="A160" s="31" t="s">
        <v>31</v>
      </c>
      <c r="B160" s="32" t="s">
        <v>72</v>
      </c>
      <c r="C160" s="33" t="s">
        <v>73</v>
      </c>
      <c r="D160" s="34">
        <v>658</v>
      </c>
      <c r="E160" s="35">
        <v>1</v>
      </c>
      <c r="F160" s="11">
        <v>1</v>
      </c>
      <c r="G160" s="35">
        <v>54.096499999999999</v>
      </c>
      <c r="H160" s="11">
        <v>5</v>
      </c>
      <c r="I160" s="35">
        <v>19.9434</v>
      </c>
      <c r="J160" s="11">
        <v>66.289100000000005</v>
      </c>
      <c r="K160" s="35">
        <v>14.7508</v>
      </c>
      <c r="L160" s="11">
        <f t="shared" si="52"/>
        <v>81.039900000000003</v>
      </c>
      <c r="M160" s="36">
        <f t="shared" si="44"/>
        <v>0.81798101922633171</v>
      </c>
      <c r="N160" s="11">
        <v>47.575000000000003</v>
      </c>
      <c r="O160" s="35">
        <v>128.61490000000001</v>
      </c>
      <c r="P160" s="11">
        <f t="shared" si="53"/>
        <v>11.134331136361714</v>
      </c>
      <c r="Q160" s="37">
        <v>-69713</v>
      </c>
      <c r="R160" s="4">
        <v>997751</v>
      </c>
      <c r="S160" s="37">
        <v>307947</v>
      </c>
      <c r="T160" s="4">
        <v>191739</v>
      </c>
      <c r="U160" s="37">
        <v>0</v>
      </c>
      <c r="V160" s="4">
        <v>1305698</v>
      </c>
      <c r="W160" s="37">
        <v>1235985</v>
      </c>
      <c r="X160" s="4">
        <f t="shared" si="46"/>
        <v>1692.9468085106382</v>
      </c>
      <c r="Y160" s="37">
        <f t="shared" si="47"/>
        <v>1587</v>
      </c>
      <c r="Z160" s="38">
        <f t="shared" si="48"/>
        <v>1516.338905775076</v>
      </c>
    </row>
    <row r="161" spans="1:26">
      <c r="A161" s="21" t="s">
        <v>31</v>
      </c>
      <c r="B161" s="22" t="s">
        <v>72</v>
      </c>
      <c r="C161" s="23" t="s">
        <v>74</v>
      </c>
      <c r="D161" s="24">
        <v>922</v>
      </c>
      <c r="E161" s="25">
        <v>1</v>
      </c>
      <c r="F161" s="26">
        <v>2</v>
      </c>
      <c r="G161" s="25">
        <v>71.5839</v>
      </c>
      <c r="H161" s="26">
        <v>3</v>
      </c>
      <c r="I161" s="25">
        <v>7.1299000000000001</v>
      </c>
      <c r="J161" s="26">
        <v>81.579099999999997</v>
      </c>
      <c r="K161" s="25">
        <v>3.1347000000000005</v>
      </c>
      <c r="L161" s="26">
        <f t="shared" si="52"/>
        <v>84.713799999999992</v>
      </c>
      <c r="M161" s="27">
        <f t="shared" si="44"/>
        <v>0.96299658379154285</v>
      </c>
      <c r="N161" s="26">
        <v>47.268900000000009</v>
      </c>
      <c r="O161" s="25">
        <v>131.98269999999999</v>
      </c>
      <c r="P161" s="26">
        <f t="shared" si="53"/>
        <v>12.361917250237651</v>
      </c>
      <c r="Q161" s="28">
        <v>-99697.801000000007</v>
      </c>
      <c r="R161" s="29">
        <v>1065043.24</v>
      </c>
      <c r="S161" s="28">
        <v>478055.511</v>
      </c>
      <c r="T161" s="29">
        <v>318107.49599999998</v>
      </c>
      <c r="U161" s="28">
        <v>0</v>
      </c>
      <c r="V161" s="29">
        <v>1543098.7509999999</v>
      </c>
      <c r="W161" s="28">
        <v>1443400.95</v>
      </c>
      <c r="X161" s="29">
        <f t="shared" si="46"/>
        <v>1328.6239208242948</v>
      </c>
      <c r="Y161" s="28">
        <f t="shared" si="47"/>
        <v>1220.4918156182212</v>
      </c>
      <c r="Z161" s="30">
        <f t="shared" si="48"/>
        <v>1155.1445119305856</v>
      </c>
    </row>
    <row r="162" spans="1:26">
      <c r="A162" s="31" t="s">
        <v>31</v>
      </c>
      <c r="B162" s="32" t="s">
        <v>72</v>
      </c>
      <c r="C162" s="33" t="s">
        <v>81</v>
      </c>
      <c r="D162" s="34">
        <v>610</v>
      </c>
      <c r="E162" s="35">
        <v>1</v>
      </c>
      <c r="F162" s="11">
        <v>1</v>
      </c>
      <c r="G162" s="35">
        <v>42.720399999999998</v>
      </c>
      <c r="H162" s="11">
        <v>3.0555000000000003</v>
      </c>
      <c r="I162" s="35">
        <v>8.1010000000000009</v>
      </c>
      <c r="J162" s="11">
        <v>44.886200000000002</v>
      </c>
      <c r="K162" s="35">
        <v>10.990699999999999</v>
      </c>
      <c r="L162" s="11">
        <f t="shared" si="52"/>
        <v>55.876899999999999</v>
      </c>
      <c r="M162" s="36">
        <f t="shared" si="44"/>
        <v>0.80330512251037556</v>
      </c>
      <c r="N162" s="11">
        <v>20.575700000000005</v>
      </c>
      <c r="O162" s="35">
        <v>76.452600000000004</v>
      </c>
      <c r="P162" s="11">
        <f t="shared" si="53"/>
        <v>13.32578933456251</v>
      </c>
      <c r="Q162" s="37">
        <v>-63641.207999999999</v>
      </c>
      <c r="R162" s="4">
        <v>626516.79700000002</v>
      </c>
      <c r="S162" s="37">
        <v>342929.24800000002</v>
      </c>
      <c r="T162" s="4">
        <v>222095.22</v>
      </c>
      <c r="U162" s="37">
        <v>0</v>
      </c>
      <c r="V162" s="4">
        <v>969446.04500000004</v>
      </c>
      <c r="W162" s="37">
        <v>905804.83700000006</v>
      </c>
      <c r="X162" s="4">
        <f t="shared" si="46"/>
        <v>1225.1652868852459</v>
      </c>
      <c r="Y162" s="37">
        <f t="shared" si="47"/>
        <v>1120.8354377049181</v>
      </c>
      <c r="Z162" s="38">
        <f t="shared" si="48"/>
        <v>1027.0767163934427</v>
      </c>
    </row>
    <row r="163" spans="1:26">
      <c r="A163" s="21" t="s">
        <v>31</v>
      </c>
      <c r="B163" s="22" t="s">
        <v>90</v>
      </c>
      <c r="C163" s="23" t="s">
        <v>92</v>
      </c>
      <c r="D163" s="24">
        <v>798</v>
      </c>
      <c r="E163" s="25">
        <v>1</v>
      </c>
      <c r="F163" s="26">
        <v>2</v>
      </c>
      <c r="G163" s="25">
        <v>60.8703</v>
      </c>
      <c r="H163" s="26">
        <v>7.5236999999999998</v>
      </c>
      <c r="I163" s="25">
        <v>9.1974999999999998</v>
      </c>
      <c r="J163" s="26">
        <v>61.663199999999996</v>
      </c>
      <c r="K163" s="25">
        <v>18.9283</v>
      </c>
      <c r="L163" s="26">
        <f t="shared" si="52"/>
        <v>80.591499999999996</v>
      </c>
      <c r="M163" s="27">
        <f t="shared" si="44"/>
        <v>0.76513279936469725</v>
      </c>
      <c r="N163" s="26">
        <v>35.049999999999997</v>
      </c>
      <c r="O163" s="25">
        <v>115.64149999999999</v>
      </c>
      <c r="P163" s="26">
        <f t="shared" si="53"/>
        <v>11.667690148258618</v>
      </c>
      <c r="Q163" s="28">
        <v>-34032.841</v>
      </c>
      <c r="R163" s="29">
        <v>890601.3</v>
      </c>
      <c r="S163" s="28">
        <v>337809.848</v>
      </c>
      <c r="T163" s="29">
        <v>198735.48</v>
      </c>
      <c r="U163" s="28">
        <v>0</v>
      </c>
      <c r="V163" s="29">
        <v>1228411.148</v>
      </c>
      <c r="W163" s="28">
        <v>1194378.307</v>
      </c>
      <c r="X163" s="29">
        <f t="shared" si="46"/>
        <v>1290.3203859649122</v>
      </c>
      <c r="Y163" s="28">
        <f t="shared" si="47"/>
        <v>1247.6727155388471</v>
      </c>
      <c r="Z163" s="30">
        <f t="shared" si="48"/>
        <v>1116.0417293233083</v>
      </c>
    </row>
    <row r="164" spans="1:26">
      <c r="A164" s="31" t="s">
        <v>31</v>
      </c>
      <c r="B164" s="32" t="s">
        <v>90</v>
      </c>
      <c r="C164" s="33" t="s">
        <v>98</v>
      </c>
      <c r="D164" s="34">
        <v>702</v>
      </c>
      <c r="E164" s="35">
        <v>1</v>
      </c>
      <c r="F164" s="11">
        <v>2</v>
      </c>
      <c r="G164" s="35">
        <v>60.678599999999996</v>
      </c>
      <c r="H164" s="11">
        <v>7.1665999999999999</v>
      </c>
      <c r="I164" s="35">
        <v>7.4742999999999995</v>
      </c>
      <c r="J164" s="11">
        <v>59.525799999999997</v>
      </c>
      <c r="K164" s="35">
        <v>18.793699999999998</v>
      </c>
      <c r="L164" s="11">
        <f t="shared" si="52"/>
        <v>78.319499999999991</v>
      </c>
      <c r="M164" s="36">
        <f t="shared" si="44"/>
        <v>0.76003804927253116</v>
      </c>
      <c r="N164" s="11">
        <v>26.300000000000018</v>
      </c>
      <c r="O164" s="35">
        <v>104.61950000000002</v>
      </c>
      <c r="P164" s="11">
        <f t="shared" si="53"/>
        <v>10.34708424472181</v>
      </c>
      <c r="Q164" s="37">
        <v>-37349.826999999997</v>
      </c>
      <c r="R164" s="4">
        <v>797363.7</v>
      </c>
      <c r="S164" s="37">
        <v>396376.77</v>
      </c>
      <c r="T164" s="4">
        <v>257504.68</v>
      </c>
      <c r="U164" s="37">
        <v>0</v>
      </c>
      <c r="V164" s="4">
        <v>1193740.4700000002</v>
      </c>
      <c r="W164" s="37">
        <v>1156390.6430000002</v>
      </c>
      <c r="X164" s="4">
        <f t="shared" si="46"/>
        <v>1333.6692165242168</v>
      </c>
      <c r="Y164" s="37">
        <f t="shared" si="47"/>
        <v>1280.4643347578351</v>
      </c>
      <c r="Z164" s="38">
        <f t="shared" si="48"/>
        <v>1135.8457264957265</v>
      </c>
    </row>
    <row r="165" spans="1:26">
      <c r="A165" s="21" t="s">
        <v>31</v>
      </c>
      <c r="B165" s="22" t="s">
        <v>99</v>
      </c>
      <c r="C165" s="23" t="s">
        <v>101</v>
      </c>
      <c r="D165" s="24">
        <v>687</v>
      </c>
      <c r="E165" s="25">
        <v>1</v>
      </c>
      <c r="F165" s="26">
        <v>1</v>
      </c>
      <c r="G165" s="25">
        <v>54.954599999999999</v>
      </c>
      <c r="H165" s="26">
        <v>4</v>
      </c>
      <c r="I165" s="25">
        <v>5.77</v>
      </c>
      <c r="J165" s="26">
        <v>56.7746</v>
      </c>
      <c r="K165" s="25">
        <v>9.9499999999999993</v>
      </c>
      <c r="L165" s="26">
        <f t="shared" si="52"/>
        <v>66.724599999999995</v>
      </c>
      <c r="M165" s="27">
        <f t="shared" si="44"/>
        <v>0.85087958564007882</v>
      </c>
      <c r="N165" s="26">
        <v>36.650700000000008</v>
      </c>
      <c r="O165" s="25">
        <v>103.37530000000001</v>
      </c>
      <c r="P165" s="26">
        <f t="shared" si="53"/>
        <v>11.653034708063494</v>
      </c>
      <c r="Q165" s="28">
        <v>-68498</v>
      </c>
      <c r="R165" s="29">
        <v>816313</v>
      </c>
      <c r="S165" s="28">
        <v>406437</v>
      </c>
      <c r="T165" s="29">
        <v>237124</v>
      </c>
      <c r="U165" s="28">
        <v>0</v>
      </c>
      <c r="V165" s="29">
        <f>+S165+R165</f>
        <v>1222750</v>
      </c>
      <c r="W165" s="28">
        <f>+V165+Q165</f>
        <v>1154252</v>
      </c>
      <c r="X165" s="29">
        <f t="shared" si="46"/>
        <v>1434.6812227074236</v>
      </c>
      <c r="Y165" s="28">
        <f t="shared" si="47"/>
        <v>1334.9752547307132</v>
      </c>
      <c r="Z165" s="30">
        <f t="shared" si="48"/>
        <v>1188.2285298398835</v>
      </c>
    </row>
    <row r="166" spans="1:26">
      <c r="A166" s="31" t="s">
        <v>31</v>
      </c>
      <c r="B166" s="32" t="s">
        <v>99</v>
      </c>
      <c r="C166" s="33" t="s">
        <v>102</v>
      </c>
      <c r="D166" s="34">
        <v>928</v>
      </c>
      <c r="E166" s="35">
        <v>2</v>
      </c>
      <c r="F166" s="11">
        <v>0</v>
      </c>
      <c r="G166" s="35">
        <v>78.813100000000006</v>
      </c>
      <c r="H166" s="11">
        <v>7</v>
      </c>
      <c r="I166" s="35">
        <v>5.0068999999999999</v>
      </c>
      <c r="J166" s="11">
        <v>76.597799999999992</v>
      </c>
      <c r="K166" s="35">
        <v>16.222200000000001</v>
      </c>
      <c r="L166" s="11">
        <f t="shared" si="52"/>
        <v>92.82</v>
      </c>
      <c r="M166" s="36">
        <f t="shared" si="44"/>
        <v>0.82522947640594702</v>
      </c>
      <c r="N166" s="11">
        <v>43.39350000000001</v>
      </c>
      <c r="O166" s="35">
        <v>136.21350000000001</v>
      </c>
      <c r="P166" s="11">
        <f t="shared" si="53"/>
        <v>10.814199696782891</v>
      </c>
      <c r="Q166" s="37">
        <v>-142932.196</v>
      </c>
      <c r="R166" s="4">
        <v>997903</v>
      </c>
      <c r="S166" s="37">
        <v>421038</v>
      </c>
      <c r="T166" s="4">
        <v>163218</v>
      </c>
      <c r="U166" s="37">
        <v>0</v>
      </c>
      <c r="V166" s="4">
        <f>+S166+R166</f>
        <v>1418941</v>
      </c>
      <c r="W166" s="37">
        <f>+V166+Q166</f>
        <v>1276008.804</v>
      </c>
      <c r="X166" s="4">
        <f t="shared" si="46"/>
        <v>1353.1497844827586</v>
      </c>
      <c r="Y166" s="37">
        <f t="shared" si="47"/>
        <v>1199.128021551724</v>
      </c>
      <c r="Z166" s="38">
        <f t="shared" si="48"/>
        <v>1075.3265086206898</v>
      </c>
    </row>
    <row r="167" spans="1:26">
      <c r="A167" s="21" t="s">
        <v>31</v>
      </c>
      <c r="B167" s="22" t="s">
        <v>117</v>
      </c>
      <c r="C167" s="23" t="s">
        <v>119</v>
      </c>
      <c r="D167" s="24">
        <v>638</v>
      </c>
      <c r="E167" s="25">
        <v>1</v>
      </c>
      <c r="F167" s="26">
        <v>1</v>
      </c>
      <c r="G167" s="25">
        <v>47.2376</v>
      </c>
      <c r="H167" s="26">
        <v>2</v>
      </c>
      <c r="I167" s="25">
        <v>3.99</v>
      </c>
      <c r="J167" s="26">
        <v>55.227600000000002</v>
      </c>
      <c r="K167" s="25">
        <v>0</v>
      </c>
      <c r="L167" s="26">
        <f t="shared" si="52"/>
        <v>55.227600000000002</v>
      </c>
      <c r="M167" s="27">
        <f t="shared" si="44"/>
        <v>1</v>
      </c>
      <c r="N167" s="26">
        <v>35.697499999999998</v>
      </c>
      <c r="O167" s="25">
        <v>90.9251</v>
      </c>
      <c r="P167" s="26">
        <f t="shared" si="53"/>
        <v>12.957577136172356</v>
      </c>
      <c r="Q167" s="28">
        <v>-67373.455000000002</v>
      </c>
      <c r="R167" s="29">
        <v>691312.07499999995</v>
      </c>
      <c r="S167" s="28">
        <v>220537.01</v>
      </c>
      <c r="T167" s="29">
        <v>86366.918999999994</v>
      </c>
      <c r="U167" s="28">
        <v>0</v>
      </c>
      <c r="V167" s="29">
        <v>911849.08499999996</v>
      </c>
      <c r="W167" s="28">
        <v>844475.63</v>
      </c>
      <c r="X167" s="29">
        <f t="shared" si="46"/>
        <v>1293.8591943573667</v>
      </c>
      <c r="Y167" s="28">
        <f t="shared" si="47"/>
        <v>1188.2581677115988</v>
      </c>
      <c r="Z167" s="30">
        <f t="shared" si="48"/>
        <v>1083.5612460815046</v>
      </c>
    </row>
    <row r="168" spans="1:26">
      <c r="A168" s="31" t="s">
        <v>31</v>
      </c>
      <c r="B168" s="32" t="s">
        <v>227</v>
      </c>
      <c r="C168" s="80" t="s">
        <v>229</v>
      </c>
      <c r="D168" s="34">
        <v>711</v>
      </c>
      <c r="E168" s="35">
        <v>1</v>
      </c>
      <c r="F168" s="11">
        <v>1</v>
      </c>
      <c r="G168" s="35">
        <v>52.489899999999999</v>
      </c>
      <c r="H168" s="11">
        <v>5</v>
      </c>
      <c r="I168" s="35">
        <v>6.6960999999999995</v>
      </c>
      <c r="J168" s="11">
        <v>54.2455</v>
      </c>
      <c r="K168" s="35">
        <v>11.9405</v>
      </c>
      <c r="L168" s="11">
        <v>66.185999999999993</v>
      </c>
      <c r="M168" s="36">
        <f t="shared" si="44"/>
        <v>0.8195917565648323</v>
      </c>
      <c r="N168" s="11">
        <v>30.300000000000004</v>
      </c>
      <c r="O168" s="35">
        <v>96.486000000000004</v>
      </c>
      <c r="P168" s="11">
        <f t="shared" si="53"/>
        <v>12.367389750199601</v>
      </c>
      <c r="Q168" s="37">
        <v>-49783</v>
      </c>
      <c r="R168" s="4">
        <v>742021</v>
      </c>
      <c r="S168" s="37">
        <v>369352</v>
      </c>
      <c r="T168" s="4">
        <v>168746</v>
      </c>
      <c r="U168" s="37">
        <v>15082.171</v>
      </c>
      <c r="V168" s="4">
        <v>1111373</v>
      </c>
      <c r="W168" s="37">
        <v>1061590</v>
      </c>
      <c r="X168" s="4">
        <f t="shared" si="46"/>
        <v>1304.5637538677918</v>
      </c>
      <c r="Y168" s="37">
        <f t="shared" si="47"/>
        <v>1234.5454697609002</v>
      </c>
      <c r="Z168" s="38">
        <f t="shared" si="48"/>
        <v>1043.6300984528832</v>
      </c>
    </row>
    <row r="169" spans="1:26">
      <c r="A169" s="21" t="s">
        <v>31</v>
      </c>
      <c r="B169" s="22" t="s">
        <v>227</v>
      </c>
      <c r="C169" s="23" t="s">
        <v>230</v>
      </c>
      <c r="D169" s="24">
        <v>607</v>
      </c>
      <c r="E169" s="25">
        <v>1</v>
      </c>
      <c r="F169" s="26">
        <v>1</v>
      </c>
      <c r="G169" s="25">
        <v>47.32</v>
      </c>
      <c r="H169" s="26">
        <v>4</v>
      </c>
      <c r="I169" s="25">
        <v>7.6</v>
      </c>
      <c r="J169" s="26">
        <v>52.68</v>
      </c>
      <c r="K169" s="25">
        <v>8.24</v>
      </c>
      <c r="L169" s="26">
        <f>+K169+J169</f>
        <v>60.92</v>
      </c>
      <c r="M169" s="27">
        <f t="shared" si="44"/>
        <v>0.86474064346684176</v>
      </c>
      <c r="N169" s="26">
        <v>34.1</v>
      </c>
      <c r="O169" s="25">
        <v>95.02000000000001</v>
      </c>
      <c r="P169" s="26">
        <f t="shared" si="53"/>
        <v>11.827747466874513</v>
      </c>
      <c r="Q169" s="28">
        <v>-43238.309000000001</v>
      </c>
      <c r="R169" s="29">
        <v>706950.11300000001</v>
      </c>
      <c r="S169" s="28">
        <v>285491.45</v>
      </c>
      <c r="T169" s="29">
        <v>122440.356</v>
      </c>
      <c r="U169" s="28">
        <v>1975.461</v>
      </c>
      <c r="V169" s="29">
        <v>992441.56299999997</v>
      </c>
      <c r="W169" s="28">
        <v>949203.25399999996</v>
      </c>
      <c r="X169" s="29">
        <f t="shared" si="46"/>
        <v>1430.0259406919274</v>
      </c>
      <c r="Y169" s="28">
        <f t="shared" si="47"/>
        <v>1358.7931416803954</v>
      </c>
      <c r="Z169" s="30">
        <f t="shared" si="48"/>
        <v>1164.6624596375618</v>
      </c>
    </row>
    <row r="170" spans="1:26" s="15" customFormat="1">
      <c r="A170" s="60" t="s">
        <v>31</v>
      </c>
      <c r="B170" s="61" t="s">
        <v>264</v>
      </c>
      <c r="C170" s="62"/>
      <c r="D170" s="63">
        <f>SUM(D156:D169)</f>
        <v>9818</v>
      </c>
      <c r="E170" s="64">
        <f>SUM(E156:E169)</f>
        <v>15</v>
      </c>
      <c r="F170" s="65">
        <f t="shared" ref="F170:L170" si="54">SUM(F156:F169)</f>
        <v>19</v>
      </c>
      <c r="G170" s="64">
        <f t="shared" si="54"/>
        <v>746.2084000000001</v>
      </c>
      <c r="H170" s="65">
        <f t="shared" si="54"/>
        <v>58.684400000000004</v>
      </c>
      <c r="I170" s="64">
        <f t="shared" si="54"/>
        <v>115.1585</v>
      </c>
      <c r="J170" s="65">
        <f t="shared" si="54"/>
        <v>826.24939999999992</v>
      </c>
      <c r="K170" s="64">
        <f t="shared" si="54"/>
        <v>127.80189999999999</v>
      </c>
      <c r="L170" s="65">
        <f t="shared" si="54"/>
        <v>954.05129999999997</v>
      </c>
      <c r="M170" s="66">
        <f t="shared" si="44"/>
        <v>0.86604294758573264</v>
      </c>
      <c r="N170" s="65">
        <f>SUM(N156:N169)</f>
        <v>485.82290000000006</v>
      </c>
      <c r="O170" s="64">
        <f t="shared" ref="O170:P170" si="55">SUM(O156:O169)</f>
        <v>1439.8742</v>
      </c>
      <c r="P170" s="65">
        <f t="shared" si="55"/>
        <v>173.40680013923671</v>
      </c>
      <c r="Q170" s="67">
        <f>SUM(Q156:Q169)</f>
        <v>-896327.22</v>
      </c>
      <c r="R170" s="68">
        <f t="shared" ref="R170:W170" si="56">SUM(R156:R169)</f>
        <v>11266330.022</v>
      </c>
      <c r="S170" s="67">
        <f t="shared" si="56"/>
        <v>4943478.3930000002</v>
      </c>
      <c r="T170" s="68">
        <f t="shared" si="56"/>
        <v>2954325.6380000007</v>
      </c>
      <c r="U170" s="67">
        <f t="shared" si="56"/>
        <v>17057.632000000001</v>
      </c>
      <c r="V170" s="68">
        <f t="shared" si="56"/>
        <v>16209808.415000001</v>
      </c>
      <c r="W170" s="67">
        <f t="shared" si="56"/>
        <v>15313481.195</v>
      </c>
      <c r="X170" s="68">
        <f t="shared" si="46"/>
        <v>1348.3830866775311</v>
      </c>
      <c r="Y170" s="67">
        <f t="shared" si="47"/>
        <v>1257.0888088205336</v>
      </c>
      <c r="Z170" s="69">
        <f t="shared" si="48"/>
        <v>1147.5178266449379</v>
      </c>
    </row>
    <row r="171" spans="1:26" s="15" customFormat="1">
      <c r="A171" s="81"/>
      <c r="B171" s="81" t="s">
        <v>255</v>
      </c>
      <c r="C171" s="82"/>
      <c r="D171" s="83">
        <f>+D170+D155+D136+D116+D94+D77+D57+D35+D17</f>
        <v>44630</v>
      </c>
      <c r="E171" s="84">
        <f t="shared" ref="E171:W171" si="57">+E170+E155+E136+E116+E94+E77+E57+E35+E17</f>
        <v>148.03639999999999</v>
      </c>
      <c r="F171" s="85">
        <f t="shared" si="57"/>
        <v>133.17140000000001</v>
      </c>
      <c r="G171" s="84">
        <f t="shared" si="57"/>
        <v>3788.7507000000005</v>
      </c>
      <c r="H171" s="85">
        <f t="shared" si="57"/>
        <v>294.53859999999992</v>
      </c>
      <c r="I171" s="84">
        <f t="shared" si="57"/>
        <v>389.55029999999999</v>
      </c>
      <c r="J171" s="85">
        <f t="shared" si="57"/>
        <v>4196.1036000000004</v>
      </c>
      <c r="K171" s="84">
        <f t="shared" si="57"/>
        <v>556.85379999999998</v>
      </c>
      <c r="L171" s="85">
        <f t="shared" si="57"/>
        <v>4752.9574000000002</v>
      </c>
      <c r="M171" s="86">
        <f t="shared" si="44"/>
        <v>0.88284056574965308</v>
      </c>
      <c r="N171" s="85">
        <f t="shared" si="57"/>
        <v>2404.8305000000005</v>
      </c>
      <c r="O171" s="84">
        <f t="shared" si="57"/>
        <v>7157.7878999999994</v>
      </c>
      <c r="P171" s="85">
        <f t="shared" si="57"/>
        <v>1495.6189575685362</v>
      </c>
      <c r="Q171" s="87">
        <f t="shared" si="57"/>
        <v>-4272991.1225999994</v>
      </c>
      <c r="R171" s="88">
        <f t="shared" si="57"/>
        <v>57608182.194600008</v>
      </c>
      <c r="S171" s="87">
        <f t="shared" si="57"/>
        <v>26149832.417600002</v>
      </c>
      <c r="T171" s="88">
        <f t="shared" si="57"/>
        <v>15255552.989800001</v>
      </c>
      <c r="U171" s="87">
        <f t="shared" si="57"/>
        <v>925723.77099999983</v>
      </c>
      <c r="V171" s="88">
        <f t="shared" si="57"/>
        <v>83734853.477200001</v>
      </c>
      <c r="W171" s="87">
        <f t="shared" si="57"/>
        <v>79461862.354600012</v>
      </c>
      <c r="X171" s="88">
        <f t="shared" si="46"/>
        <v>1513.6360456285011</v>
      </c>
      <c r="Y171" s="87">
        <f t="shared" si="47"/>
        <v>1417.8934706206589</v>
      </c>
      <c r="Z171" s="89">
        <f t="shared" si="48"/>
        <v>1290.7950301277169</v>
      </c>
    </row>
    <row r="172" spans="1:26">
      <c r="D172" s="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4" spans="1:26">
      <c r="D174" s="4"/>
    </row>
  </sheetData>
  <sheetProtection algorithmName="SHA-512" hashValue="vhiK9/RbYqUFx4tOCMnHVO2AUZLInGhfdGygJYS203Mn3+oXCcb4PwdKqAwFIeEztIULvF6RYZfWJSH5rJqdLQ==" saltValue="sttkkjbHsZi83UevqXJRLg==" spinCount="100000" sheet="1" objects="1" scenarios="1" formatCells="0" formatColumns="0" formatRows="0" sort="0" autoFilter="0" pivotTables="0"/>
  <autoFilter ref="A8:B171" xr:uid="{298CC98F-93DC-4C51-B2F2-39D122D22FC0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F995-2049-468E-B3A1-78A9F5CEA73E}">
  <dimension ref="A1:F158"/>
  <sheetViews>
    <sheetView topLeftCell="A127" workbookViewId="0">
      <selection activeCell="D3" sqref="D3"/>
    </sheetView>
  </sheetViews>
  <sheetFormatPr defaultRowHeight="15"/>
  <cols>
    <col min="1" max="1" width="32.85546875" customWidth="1"/>
    <col min="2" max="2" width="16.85546875" customWidth="1"/>
    <col min="3" max="3" width="21.85546875" customWidth="1"/>
    <col min="4" max="4" width="37.42578125" customWidth="1"/>
    <col min="5" max="5" width="33.140625" customWidth="1"/>
    <col min="6" max="6" width="18.7109375" bestFit="1" customWidth="1"/>
  </cols>
  <sheetData>
    <row r="1" spans="1:6">
      <c r="A1" s="134" t="s">
        <v>5</v>
      </c>
      <c r="B1" t="s">
        <v>271</v>
      </c>
    </row>
    <row r="2" spans="1:6">
      <c r="A2" s="134" t="s">
        <v>6</v>
      </c>
      <c r="B2" t="s">
        <v>271</v>
      </c>
    </row>
    <row r="4" spans="1:6" s="137" customFormat="1" ht="30">
      <c r="A4" s="136" t="s">
        <v>272</v>
      </c>
      <c r="B4" s="137" t="s">
        <v>274</v>
      </c>
      <c r="C4" s="137" t="s">
        <v>275</v>
      </c>
      <c r="D4" s="137" t="s">
        <v>276</v>
      </c>
      <c r="E4" s="137" t="s">
        <v>277</v>
      </c>
      <c r="F4" s="137" t="s">
        <v>278</v>
      </c>
    </row>
    <row r="5" spans="1:6">
      <c r="A5" s="9" t="s">
        <v>104</v>
      </c>
      <c r="B5" s="135">
        <v>546</v>
      </c>
      <c r="C5" s="12">
        <v>0.58872004962697899</v>
      </c>
      <c r="D5" s="4">
        <v>1027.0737728937729</v>
      </c>
      <c r="E5" s="4">
        <v>1002.7374358974359</v>
      </c>
      <c r="F5" s="4">
        <v>885.68748717948722</v>
      </c>
    </row>
    <row r="6" spans="1:6">
      <c r="A6" s="9" t="s">
        <v>73</v>
      </c>
      <c r="B6" s="135">
        <v>658</v>
      </c>
      <c r="C6" s="12">
        <v>0.81798101922633171</v>
      </c>
      <c r="D6" s="4">
        <v>1692.9468085106382</v>
      </c>
      <c r="E6" s="4">
        <v>1587</v>
      </c>
      <c r="F6" s="4">
        <v>1516.338905775076</v>
      </c>
    </row>
    <row r="7" spans="1:6">
      <c r="A7" s="9" t="s">
        <v>85</v>
      </c>
      <c r="B7" s="135">
        <v>398</v>
      </c>
      <c r="C7" s="12">
        <v>0.90298440820846215</v>
      </c>
      <c r="D7" s="4">
        <v>1440.5044547738694</v>
      </c>
      <c r="E7" s="4">
        <v>1426.0889095477385</v>
      </c>
      <c r="F7" s="4">
        <v>1248.325015075377</v>
      </c>
    </row>
    <row r="8" spans="1:6">
      <c r="A8" s="9" t="s">
        <v>33</v>
      </c>
      <c r="B8" s="135">
        <v>626</v>
      </c>
      <c r="C8" s="12">
        <v>0.88751578518813423</v>
      </c>
      <c r="D8" s="4">
        <v>1315.6581900958467</v>
      </c>
      <c r="E8" s="4">
        <v>1238.710354632588</v>
      </c>
      <c r="F8" s="4">
        <v>1115.9194313099042</v>
      </c>
    </row>
    <row r="9" spans="1:6">
      <c r="A9" s="9" t="s">
        <v>187</v>
      </c>
      <c r="B9" s="135">
        <v>21</v>
      </c>
      <c r="C9" s="12">
        <v>0.33070970302268671</v>
      </c>
      <c r="D9" s="4">
        <v>2149.8457619047617</v>
      </c>
      <c r="E9" s="4">
        <v>1874.1038761904763</v>
      </c>
      <c r="F9" s="4">
        <v>1879.5604857142857</v>
      </c>
    </row>
    <row r="10" spans="1:6">
      <c r="A10" s="9" t="s">
        <v>159</v>
      </c>
      <c r="B10" s="135">
        <v>347</v>
      </c>
      <c r="C10" s="12">
        <v>1</v>
      </c>
      <c r="D10" s="4">
        <v>1690.7475129683</v>
      </c>
      <c r="E10" s="4">
        <v>1529.7039740634009</v>
      </c>
      <c r="F10" s="4">
        <v>1403.6875763688761</v>
      </c>
    </row>
    <row r="11" spans="1:6">
      <c r="A11" s="9" t="s">
        <v>35</v>
      </c>
      <c r="B11" s="135">
        <v>185</v>
      </c>
      <c r="C11" s="12">
        <v>0.86857284035082716</v>
      </c>
      <c r="D11" s="4">
        <v>1706.6950864864866</v>
      </c>
      <c r="E11" s="4">
        <v>1618.6765675675679</v>
      </c>
      <c r="F11" s="4">
        <v>1511.9376540540541</v>
      </c>
    </row>
    <row r="12" spans="1:6">
      <c r="A12" s="9" t="s">
        <v>91</v>
      </c>
      <c r="B12" s="135">
        <v>519</v>
      </c>
      <c r="C12" s="12">
        <v>0.93937214500923316</v>
      </c>
      <c r="D12" s="4">
        <v>1670.2644874759151</v>
      </c>
      <c r="E12" s="4">
        <v>1582.833140655106</v>
      </c>
      <c r="F12" s="4">
        <v>1073.150591522158</v>
      </c>
    </row>
    <row r="13" spans="1:6">
      <c r="A13" s="9" t="s">
        <v>136</v>
      </c>
      <c r="B13" s="135">
        <v>90</v>
      </c>
      <c r="C13" s="12">
        <v>0.85909681839058982</v>
      </c>
      <c r="D13" s="4">
        <v>2035.0303888888886</v>
      </c>
      <c r="E13" s="4">
        <v>1922.4442666666666</v>
      </c>
      <c r="F13" s="4">
        <v>1754.5540111111111</v>
      </c>
    </row>
    <row r="14" spans="1:6">
      <c r="A14" s="9" t="s">
        <v>37</v>
      </c>
      <c r="B14" s="135">
        <v>415</v>
      </c>
      <c r="C14" s="12">
        <v>0.97352797898446142</v>
      </c>
      <c r="D14" s="4">
        <v>1471.8002915662648</v>
      </c>
      <c r="E14" s="4">
        <v>1384.4237036144577</v>
      </c>
      <c r="F14" s="4">
        <v>1278.1434192771083</v>
      </c>
    </row>
    <row r="15" spans="1:6">
      <c r="A15" s="9" t="s">
        <v>228</v>
      </c>
      <c r="B15" s="135">
        <v>128</v>
      </c>
      <c r="C15" s="12">
        <v>0.88193763946116344</v>
      </c>
      <c r="D15" s="4">
        <v>3317.2892968750002</v>
      </c>
      <c r="E15" s="4">
        <v>3211.0329999999999</v>
      </c>
      <c r="F15" s="4">
        <v>2685.3527265624998</v>
      </c>
    </row>
    <row r="16" spans="1:6">
      <c r="A16" s="9" t="s">
        <v>150</v>
      </c>
      <c r="B16" s="135">
        <v>35</v>
      </c>
      <c r="C16" s="12">
        <v>0.46296296296296291</v>
      </c>
      <c r="D16" s="4">
        <v>2318.1535428571428</v>
      </c>
      <c r="E16" s="4">
        <v>2318.1535428571428</v>
      </c>
      <c r="F16" s="4">
        <v>2072.6758857142859</v>
      </c>
    </row>
    <row r="17" spans="1:6">
      <c r="A17" s="9" t="s">
        <v>251</v>
      </c>
      <c r="B17" s="135">
        <v>51</v>
      </c>
      <c r="C17" s="12">
        <v>1</v>
      </c>
      <c r="D17" s="4">
        <v>2618.7249019607843</v>
      </c>
      <c r="E17" s="4">
        <v>2530.8243921568628</v>
      </c>
      <c r="F17" s="4">
        <v>1887.3078039215686</v>
      </c>
    </row>
    <row r="18" spans="1:6">
      <c r="A18" s="9" t="s">
        <v>252</v>
      </c>
      <c r="B18" s="135">
        <v>84</v>
      </c>
      <c r="C18" s="12">
        <v>1</v>
      </c>
      <c r="D18" s="4">
        <v>2467.6232500000001</v>
      </c>
      <c r="E18" s="4">
        <v>2355.0387738095242</v>
      </c>
      <c r="F18" s="4">
        <v>1792.7975952380953</v>
      </c>
    </row>
    <row r="19" spans="1:6">
      <c r="A19" s="9" t="s">
        <v>181</v>
      </c>
      <c r="B19" s="135">
        <v>274</v>
      </c>
      <c r="C19" s="12">
        <v>0.90052458041258787</v>
      </c>
      <c r="D19" s="4">
        <v>1684.0496788321168</v>
      </c>
      <c r="E19" s="4">
        <v>1647.6287299270073</v>
      </c>
      <c r="F19" s="4">
        <v>1513.0909598540147</v>
      </c>
    </row>
    <row r="20" spans="1:6">
      <c r="A20" s="9" t="s">
        <v>39</v>
      </c>
      <c r="B20" s="135">
        <v>398</v>
      </c>
      <c r="C20" s="12">
        <v>0.9152542372881356</v>
      </c>
      <c r="D20" s="4">
        <v>1246.1046281407034</v>
      </c>
      <c r="E20" s="4">
        <v>1144.9441532663316</v>
      </c>
      <c r="F20" s="4">
        <v>1105.2700753768845</v>
      </c>
    </row>
    <row r="21" spans="1:6">
      <c r="A21" s="9" t="s">
        <v>207</v>
      </c>
      <c r="B21" s="135">
        <v>26</v>
      </c>
      <c r="C21" s="12">
        <v>0.69696969696969691</v>
      </c>
      <c r="D21" s="4">
        <v>4609.4785384615388</v>
      </c>
      <c r="E21" s="4">
        <v>4402.2604999999994</v>
      </c>
      <c r="F21" s="4">
        <v>3359.2103076923077</v>
      </c>
    </row>
    <row r="22" spans="1:6">
      <c r="A22" s="9" t="s">
        <v>40</v>
      </c>
      <c r="B22" s="135">
        <v>401</v>
      </c>
      <c r="C22" s="12">
        <v>0.72736078861522246</v>
      </c>
      <c r="D22" s="4">
        <v>1506.371715710723</v>
      </c>
      <c r="E22" s="4">
        <v>1434.9294588528678</v>
      </c>
      <c r="F22" s="4">
        <v>1269.9507755610973</v>
      </c>
    </row>
    <row r="23" spans="1:6">
      <c r="A23" s="9" t="s">
        <v>118</v>
      </c>
      <c r="B23" s="135">
        <v>455</v>
      </c>
      <c r="C23" s="12">
        <v>1</v>
      </c>
      <c r="D23" s="4">
        <v>1504.8900197802197</v>
      </c>
      <c r="E23" s="4">
        <v>1407.2402065934066</v>
      </c>
      <c r="F23" s="4">
        <v>1335.5301428571429</v>
      </c>
    </row>
    <row r="24" spans="1:6">
      <c r="A24" s="9" t="s">
        <v>171</v>
      </c>
      <c r="B24" s="135">
        <v>500</v>
      </c>
      <c r="C24" s="12">
        <v>0.96036289967409505</v>
      </c>
      <c r="D24" s="4">
        <v>1228.9300180000002</v>
      </c>
      <c r="E24" s="4">
        <v>1135.6031659999999</v>
      </c>
      <c r="F24" s="4">
        <v>1062.4764499999999</v>
      </c>
    </row>
    <row r="25" spans="1:6">
      <c r="A25" s="9" t="s">
        <v>219</v>
      </c>
      <c r="B25" s="135">
        <v>41</v>
      </c>
      <c r="C25" s="12">
        <v>0.87671232876712324</v>
      </c>
      <c r="D25" s="4">
        <v>2896.5091463414633</v>
      </c>
      <c r="E25" s="4">
        <v>2816.5641951219509</v>
      </c>
      <c r="F25" s="4">
        <v>2471.1368048780487</v>
      </c>
    </row>
    <row r="26" spans="1:6">
      <c r="A26" s="9" t="s">
        <v>42</v>
      </c>
      <c r="B26" s="135">
        <v>285</v>
      </c>
      <c r="C26" s="12">
        <v>0.91342876401192186</v>
      </c>
      <c r="D26" s="4">
        <v>1580.4303964912281</v>
      </c>
      <c r="E26" s="4">
        <v>1529.9346175438595</v>
      </c>
      <c r="F26" s="4">
        <v>1351.1974385964913</v>
      </c>
    </row>
    <row r="27" spans="1:6">
      <c r="A27" s="9" t="s">
        <v>188</v>
      </c>
      <c r="B27" s="135">
        <v>218</v>
      </c>
      <c r="C27" s="12">
        <v>0.97496263079222711</v>
      </c>
      <c r="D27" s="4">
        <v>1851.0972844036696</v>
      </c>
      <c r="E27" s="4">
        <v>1664.4011880733945</v>
      </c>
      <c r="F27" s="4">
        <v>1516.8081651376147</v>
      </c>
    </row>
    <row r="28" spans="1:6">
      <c r="A28" s="9" t="s">
        <v>220</v>
      </c>
      <c r="B28" s="135">
        <v>99</v>
      </c>
      <c r="C28" s="12">
        <v>0.85020519835841313</v>
      </c>
      <c r="D28" s="4">
        <v>1908.1377272727273</v>
      </c>
      <c r="E28" s="4">
        <v>1891.9101515151517</v>
      </c>
      <c r="F28" s="4">
        <v>1766.8202626262628</v>
      </c>
    </row>
    <row r="29" spans="1:6">
      <c r="A29" s="9" t="s">
        <v>43</v>
      </c>
      <c r="B29" s="135">
        <v>325</v>
      </c>
      <c r="C29" s="12">
        <v>0.82456425055328597</v>
      </c>
      <c r="D29" s="4">
        <v>1994.7946892307691</v>
      </c>
      <c r="E29" s="4">
        <v>1895.4942276923075</v>
      </c>
      <c r="F29" s="4">
        <v>1755.5487538461537</v>
      </c>
    </row>
    <row r="30" spans="1:6">
      <c r="A30" s="9" t="s">
        <v>86</v>
      </c>
      <c r="B30" s="135">
        <v>477</v>
      </c>
      <c r="C30" s="12">
        <v>0.95345930994585504</v>
      </c>
      <c r="D30" s="4">
        <v>1267.6518637316562</v>
      </c>
      <c r="E30" s="4">
        <v>1247.0468469601676</v>
      </c>
      <c r="F30" s="4">
        <v>1082.0991174004193</v>
      </c>
    </row>
    <row r="31" spans="1:6">
      <c r="A31" s="9" t="s">
        <v>254</v>
      </c>
      <c r="B31" s="135">
        <v>106</v>
      </c>
      <c r="C31" s="12">
        <v>0.63173952611351536</v>
      </c>
      <c r="D31" s="4">
        <v>2139.4550943396225</v>
      </c>
      <c r="E31" s="4">
        <v>1882.9359905660381</v>
      </c>
      <c r="F31" s="4">
        <v>1833.306358490566</v>
      </c>
    </row>
    <row r="32" spans="1:6">
      <c r="A32" s="9" t="s">
        <v>241</v>
      </c>
      <c r="B32" s="135">
        <v>97</v>
      </c>
      <c r="C32" s="12">
        <v>1</v>
      </c>
      <c r="D32" s="4">
        <v>2384.228082474227</v>
      </c>
      <c r="E32" s="4">
        <v>1776.8984536082476</v>
      </c>
      <c r="F32" s="4">
        <v>1932.738381443299</v>
      </c>
    </row>
    <row r="33" spans="1:6">
      <c r="A33" s="9" t="s">
        <v>45</v>
      </c>
      <c r="B33" s="135">
        <v>507</v>
      </c>
      <c r="C33" s="12">
        <v>0.88085700978108994</v>
      </c>
      <c r="D33" s="4">
        <v>1469.6287278106508</v>
      </c>
      <c r="E33" s="4">
        <v>1378.3671617357002</v>
      </c>
      <c r="F33" s="4">
        <v>1318.0404891518738</v>
      </c>
    </row>
    <row r="34" spans="1:6">
      <c r="A34" s="9" t="s">
        <v>46</v>
      </c>
      <c r="B34" s="135">
        <v>357</v>
      </c>
      <c r="C34" s="12">
        <v>0.92385484830458064</v>
      </c>
      <c r="D34" s="4">
        <v>1244.3808599439774</v>
      </c>
      <c r="E34" s="4">
        <v>1160.327263305322</v>
      </c>
      <c r="F34" s="4">
        <v>1076.1868291316525</v>
      </c>
    </row>
    <row r="35" spans="1:6">
      <c r="A35" s="9" t="s">
        <v>87</v>
      </c>
      <c r="B35" s="135">
        <v>529</v>
      </c>
      <c r="C35" s="12">
        <v>0.99474260679079951</v>
      </c>
      <c r="D35" s="4">
        <v>1242.609504725898</v>
      </c>
      <c r="E35" s="4">
        <v>1222.3134083175805</v>
      </c>
      <c r="F35" s="4">
        <v>1069.9349640831758</v>
      </c>
    </row>
    <row r="36" spans="1:6">
      <c r="A36" s="9" t="s">
        <v>115</v>
      </c>
      <c r="B36" s="135">
        <v>220</v>
      </c>
      <c r="C36" s="12">
        <v>0.93216408367180614</v>
      </c>
      <c r="D36" s="4">
        <v>1873.6928181818182</v>
      </c>
      <c r="E36" s="4">
        <v>1862.3212727272728</v>
      </c>
      <c r="F36" s="4">
        <v>1581.1857909090909</v>
      </c>
    </row>
    <row r="37" spans="1:6">
      <c r="A37" s="9" t="s">
        <v>172</v>
      </c>
      <c r="B37" s="135">
        <v>394</v>
      </c>
      <c r="C37" s="12">
        <v>1</v>
      </c>
      <c r="D37" s="4">
        <v>1317.0669771573605</v>
      </c>
      <c r="E37" s="4">
        <v>1184.4136243654823</v>
      </c>
      <c r="F37" s="4">
        <v>1129.9422055837563</v>
      </c>
    </row>
    <row r="38" spans="1:6">
      <c r="A38" s="9" t="s">
        <v>173</v>
      </c>
      <c r="B38" s="135">
        <v>325</v>
      </c>
      <c r="C38" s="12">
        <v>0.92848004996323275</v>
      </c>
      <c r="D38" s="4">
        <v>1333.4683384615385</v>
      </c>
      <c r="E38" s="4">
        <v>1213.511396923077</v>
      </c>
      <c r="F38" s="4">
        <v>1163.4746984615385</v>
      </c>
    </row>
    <row r="39" spans="1:6">
      <c r="A39" s="9" t="s">
        <v>47</v>
      </c>
      <c r="B39" s="135">
        <v>345</v>
      </c>
      <c r="C39" s="12">
        <v>0.93261420912388837</v>
      </c>
      <c r="D39" s="4">
        <v>1337.9359797101449</v>
      </c>
      <c r="E39" s="4">
        <v>1218.1813739130434</v>
      </c>
      <c r="F39" s="4">
        <v>1184.2369188405798</v>
      </c>
    </row>
    <row r="40" spans="1:6">
      <c r="A40" s="9" t="s">
        <v>196</v>
      </c>
      <c r="B40" s="135">
        <v>52</v>
      </c>
      <c r="C40" s="12">
        <v>1</v>
      </c>
      <c r="D40" s="4">
        <v>2196.7222115384616</v>
      </c>
      <c r="E40" s="4">
        <v>2125.8358269230771</v>
      </c>
      <c r="F40" s="4">
        <v>1851.9226538461539</v>
      </c>
    </row>
    <row r="41" spans="1:6">
      <c r="A41" s="9" t="s">
        <v>119</v>
      </c>
      <c r="B41" s="135">
        <v>638</v>
      </c>
      <c r="C41" s="12">
        <v>1</v>
      </c>
      <c r="D41" s="4">
        <v>1293.8591943573667</v>
      </c>
      <c r="E41" s="4">
        <v>1188.2581677115988</v>
      </c>
      <c r="F41" s="4">
        <v>1083.5612460815046</v>
      </c>
    </row>
    <row r="42" spans="1:6">
      <c r="A42" s="9" t="s">
        <v>138</v>
      </c>
      <c r="B42" s="135">
        <v>141</v>
      </c>
      <c r="C42" s="12">
        <v>0.83293124246079608</v>
      </c>
      <c r="D42" s="4">
        <v>1888.6636595744681</v>
      </c>
      <c r="E42" s="4">
        <v>1773.0353617021274</v>
      </c>
      <c r="F42" s="4">
        <v>1511.7500638297872</v>
      </c>
    </row>
    <row r="43" spans="1:6">
      <c r="A43" s="9" t="s">
        <v>124</v>
      </c>
      <c r="B43" s="135">
        <v>186</v>
      </c>
      <c r="C43" s="12">
        <v>0.8859990008147719</v>
      </c>
      <c r="D43" s="4">
        <v>2187.5269408602153</v>
      </c>
      <c r="E43" s="4">
        <v>2141.819650537635</v>
      </c>
      <c r="F43" s="4">
        <v>1951.8673978494623</v>
      </c>
    </row>
    <row r="44" spans="1:6">
      <c r="A44" s="9" t="s">
        <v>215</v>
      </c>
      <c r="B44" s="135">
        <v>5</v>
      </c>
      <c r="C44" s="12">
        <v>0.86</v>
      </c>
      <c r="D44" s="4">
        <v>6335.4</v>
      </c>
      <c r="E44" s="4">
        <v>4642</v>
      </c>
      <c r="F44" s="4">
        <v>4311.8</v>
      </c>
    </row>
    <row r="45" spans="1:6">
      <c r="A45" s="9" t="s">
        <v>217</v>
      </c>
      <c r="B45" s="135">
        <v>75</v>
      </c>
      <c r="C45" s="12">
        <v>0.50881612090680095</v>
      </c>
      <c r="D45" s="4">
        <v>2017.1271599999998</v>
      </c>
      <c r="E45" s="4">
        <v>1983.2751199999998</v>
      </c>
      <c r="F45" s="4">
        <v>1644.8618533333333</v>
      </c>
    </row>
    <row r="46" spans="1:6">
      <c r="A46" s="9" t="s">
        <v>208</v>
      </c>
      <c r="B46" s="135">
        <v>94</v>
      </c>
      <c r="C46" s="12">
        <v>0.73897975448011644</v>
      </c>
      <c r="D46" s="4">
        <v>2139.8976914893619</v>
      </c>
      <c r="E46" s="4">
        <v>2000.7078723404259</v>
      </c>
      <c r="F46" s="4">
        <v>1661.4936595744682</v>
      </c>
    </row>
    <row r="47" spans="1:6">
      <c r="A47" s="9" t="s">
        <v>185</v>
      </c>
      <c r="B47" s="135">
        <v>204</v>
      </c>
      <c r="C47" s="12">
        <v>0.87644151565074135</v>
      </c>
      <c r="D47" s="4">
        <v>1945.5956666666666</v>
      </c>
      <c r="E47" s="4">
        <v>1839.4039313725491</v>
      </c>
      <c r="F47" s="4">
        <v>1631.6283333333333</v>
      </c>
    </row>
    <row r="48" spans="1:6">
      <c r="A48" s="9" t="s">
        <v>111</v>
      </c>
      <c r="B48" s="135">
        <v>509</v>
      </c>
      <c r="C48" s="12">
        <v>0.80419032700215387</v>
      </c>
      <c r="D48" s="4">
        <v>1349.3366777996071</v>
      </c>
      <c r="E48" s="4">
        <v>1325.5700471512769</v>
      </c>
      <c r="F48" s="4">
        <v>1189.5292770137526</v>
      </c>
    </row>
    <row r="49" spans="1:6">
      <c r="A49" s="9" t="s">
        <v>127</v>
      </c>
      <c r="B49" s="135">
        <v>97</v>
      </c>
      <c r="C49" s="12">
        <v>1</v>
      </c>
      <c r="D49" s="4">
        <v>1749.5876288659795</v>
      </c>
      <c r="E49" s="4">
        <v>1654.9072164948454</v>
      </c>
      <c r="F49" s="4">
        <v>1564.5979381443299</v>
      </c>
    </row>
    <row r="50" spans="1:6">
      <c r="A50" s="9" t="s">
        <v>223</v>
      </c>
      <c r="B50" s="135">
        <v>238</v>
      </c>
      <c r="C50" s="12">
        <v>0.76885813148788928</v>
      </c>
      <c r="D50" s="4">
        <v>1613.2144453781514</v>
      </c>
      <c r="E50" s="4">
        <v>1610.3378109243697</v>
      </c>
      <c r="F50" s="4">
        <v>1459.3798487394956</v>
      </c>
    </row>
    <row r="51" spans="1:6">
      <c r="A51" s="9" t="s">
        <v>163</v>
      </c>
      <c r="B51" s="135">
        <v>151</v>
      </c>
      <c r="C51" s="12">
        <v>0.9297502350665211</v>
      </c>
      <c r="D51" s="4">
        <v>2230.9741589403975</v>
      </c>
      <c r="E51" s="4">
        <v>1982.4596291390731</v>
      </c>
      <c r="F51" s="4">
        <v>1679.5308145695365</v>
      </c>
    </row>
    <row r="52" spans="1:6">
      <c r="A52" s="9" t="s">
        <v>232</v>
      </c>
      <c r="B52" s="135">
        <v>53</v>
      </c>
      <c r="C52" s="12">
        <v>0.73972428041268656</v>
      </c>
      <c r="D52" s="4">
        <v>2901.7605849056608</v>
      </c>
      <c r="E52" s="4">
        <v>2735.3794339622646</v>
      </c>
      <c r="F52" s="4">
        <v>2412.240113207547</v>
      </c>
    </row>
    <row r="53" spans="1:6">
      <c r="A53" s="9" t="s">
        <v>140</v>
      </c>
      <c r="B53" s="135">
        <v>18</v>
      </c>
      <c r="C53" s="12">
        <v>0.84745762711864403</v>
      </c>
      <c r="D53" s="4">
        <v>2580.4857222222222</v>
      </c>
      <c r="E53" s="4">
        <v>2572.5418333333337</v>
      </c>
      <c r="F53" s="4">
        <v>2088.6658333333335</v>
      </c>
    </row>
    <row r="54" spans="1:6">
      <c r="A54" s="9" t="s">
        <v>209</v>
      </c>
      <c r="B54" s="135">
        <v>217</v>
      </c>
      <c r="C54" s="12">
        <v>0.52646465504427409</v>
      </c>
      <c r="D54" s="4">
        <v>1418.7439769585253</v>
      </c>
      <c r="E54" s="4">
        <v>1321.4414884792627</v>
      </c>
      <c r="F54" s="4">
        <v>1119.0329032258064</v>
      </c>
    </row>
    <row r="55" spans="1:6">
      <c r="A55" s="9" t="s">
        <v>83</v>
      </c>
      <c r="B55" s="135">
        <v>551</v>
      </c>
      <c r="C55" s="12">
        <v>0.94983994700298857</v>
      </c>
      <c r="D55" s="4">
        <v>1685.8076370235935</v>
      </c>
      <c r="E55" s="4">
        <v>1570.2335716878401</v>
      </c>
      <c r="F55" s="4">
        <v>1330.728827586207</v>
      </c>
    </row>
    <row r="56" spans="1:6">
      <c r="A56" s="9" t="s">
        <v>134</v>
      </c>
      <c r="B56" s="135">
        <v>231</v>
      </c>
      <c r="C56" s="12">
        <v>0.88393015816598552</v>
      </c>
      <c r="D56" s="4">
        <v>2232.974722943723</v>
      </c>
      <c r="E56" s="4">
        <v>2150.6744458874459</v>
      </c>
      <c r="F56" s="4">
        <v>1989.1831601731601</v>
      </c>
    </row>
    <row r="57" spans="1:6">
      <c r="A57" s="9" t="s">
        <v>226</v>
      </c>
      <c r="B57" s="135">
        <v>513</v>
      </c>
      <c r="C57" s="12">
        <v>0.98031794095382285</v>
      </c>
      <c r="D57" s="4">
        <v>1585.8987368421053</v>
      </c>
      <c r="E57" s="4">
        <v>1489.7738401559454</v>
      </c>
      <c r="F57" s="4">
        <v>1388.3967504873294</v>
      </c>
    </row>
    <row r="58" spans="1:6">
      <c r="A58" s="9" t="s">
        <v>165</v>
      </c>
      <c r="B58" s="135">
        <v>136</v>
      </c>
      <c r="C58" s="12">
        <v>0.83373349339735892</v>
      </c>
      <c r="D58" s="4">
        <v>1659.618213235294</v>
      </c>
      <c r="E58" s="4">
        <v>1548.8003676470587</v>
      </c>
      <c r="F58" s="4">
        <v>1394.5399852941175</v>
      </c>
    </row>
    <row r="59" spans="1:6">
      <c r="A59" s="9" t="s">
        <v>155</v>
      </c>
      <c r="B59" s="135">
        <v>8</v>
      </c>
      <c r="C59" s="12">
        <v>0.65951034506112216</v>
      </c>
      <c r="D59" s="4">
        <v>5182.5</v>
      </c>
      <c r="E59" s="4">
        <v>4732.75</v>
      </c>
      <c r="F59" s="4">
        <v>3671.125</v>
      </c>
    </row>
    <row r="60" spans="1:6">
      <c r="A60" s="9" t="s">
        <v>210</v>
      </c>
      <c r="B60" s="135">
        <v>150</v>
      </c>
      <c r="C60" s="12">
        <v>0.82340368688218002</v>
      </c>
      <c r="D60" s="4">
        <v>1848.0944933333333</v>
      </c>
      <c r="E60" s="4">
        <v>1762.9900866666665</v>
      </c>
      <c r="F60" s="4">
        <v>1556.2787733333332</v>
      </c>
    </row>
    <row r="61" spans="1:6">
      <c r="A61" s="9" t="s">
        <v>238</v>
      </c>
      <c r="B61" s="135">
        <v>119</v>
      </c>
      <c r="C61" s="12">
        <v>0.91476941039112669</v>
      </c>
      <c r="D61" s="4">
        <v>2091.9705630252097</v>
      </c>
      <c r="E61" s="4">
        <v>1966.5984621848741</v>
      </c>
      <c r="F61" s="4">
        <v>1651.0786722689074</v>
      </c>
    </row>
    <row r="62" spans="1:6">
      <c r="A62" s="9" t="s">
        <v>157</v>
      </c>
      <c r="B62" s="135">
        <v>44</v>
      </c>
      <c r="C62" s="12">
        <v>0.75000000000000011</v>
      </c>
      <c r="D62" s="4">
        <v>3575.4242727272726</v>
      </c>
      <c r="E62" s="4">
        <v>3283.9377272727274</v>
      </c>
      <c r="F62" s="4">
        <v>3045.1209772727275</v>
      </c>
    </row>
    <row r="63" spans="1:6">
      <c r="A63" s="9" t="s">
        <v>141</v>
      </c>
      <c r="B63" s="135">
        <v>368</v>
      </c>
      <c r="C63" s="12">
        <v>0.89127848980364932</v>
      </c>
      <c r="D63" s="4">
        <v>1564.0117771739131</v>
      </c>
      <c r="E63" s="4">
        <v>1471.1202826086958</v>
      </c>
      <c r="F63" s="4">
        <v>1345.1099266304348</v>
      </c>
    </row>
    <row r="64" spans="1:6">
      <c r="A64" s="9" t="s">
        <v>182</v>
      </c>
      <c r="B64" s="135">
        <v>11</v>
      </c>
      <c r="C64" s="12">
        <v>0.45017182130584193</v>
      </c>
      <c r="D64" s="4">
        <v>5014.0018181818177</v>
      </c>
      <c r="E64" s="4">
        <v>4759.3963636363633</v>
      </c>
      <c r="F64" s="4">
        <v>4391.4393636363639</v>
      </c>
    </row>
    <row r="65" spans="1:6">
      <c r="A65" s="9" t="s">
        <v>148</v>
      </c>
      <c r="B65" s="135">
        <v>40</v>
      </c>
      <c r="C65" s="12">
        <v>0.72602739726027399</v>
      </c>
      <c r="D65" s="4">
        <v>2403.4303500000001</v>
      </c>
      <c r="E65" s="4">
        <v>2385.0414499999997</v>
      </c>
      <c r="F65" s="4">
        <v>603.75682500000005</v>
      </c>
    </row>
    <row r="66" spans="1:6">
      <c r="A66" s="9" t="s">
        <v>203</v>
      </c>
      <c r="B66" s="135">
        <v>76</v>
      </c>
      <c r="C66" s="12">
        <v>0.67391304347826086</v>
      </c>
      <c r="D66" s="4">
        <v>1664.9925657894739</v>
      </c>
      <c r="E66" s="4">
        <v>1179.8567894736841</v>
      </c>
      <c r="F66" s="4">
        <v>1692.0749210526317</v>
      </c>
    </row>
    <row r="67" spans="1:6">
      <c r="A67" s="9" t="s">
        <v>160</v>
      </c>
      <c r="B67" s="135">
        <v>65</v>
      </c>
      <c r="C67" s="12">
        <v>0.92440119760479045</v>
      </c>
      <c r="D67" s="4">
        <v>2835.4834923076924</v>
      </c>
      <c r="E67" s="4">
        <v>2595.8387538461538</v>
      </c>
      <c r="F67" s="4">
        <v>2406.5263999999997</v>
      </c>
    </row>
    <row r="68" spans="1:6">
      <c r="A68" s="9" t="s">
        <v>221</v>
      </c>
      <c r="B68" s="135">
        <v>356</v>
      </c>
      <c r="C68" s="12">
        <v>0.88166979813592739</v>
      </c>
      <c r="D68" s="4">
        <v>1545.6062584269662</v>
      </c>
      <c r="E68" s="4">
        <v>1482.9623623595505</v>
      </c>
      <c r="F68" s="4">
        <v>1376.188643258427</v>
      </c>
    </row>
    <row r="69" spans="1:6">
      <c r="A69" s="9" t="s">
        <v>125</v>
      </c>
      <c r="B69" s="135">
        <v>297</v>
      </c>
      <c r="C69" s="12">
        <v>0.79539873713751175</v>
      </c>
      <c r="D69" s="4">
        <v>1541.3204747474749</v>
      </c>
      <c r="E69" s="4">
        <v>1537.8093232323233</v>
      </c>
      <c r="F69" s="4">
        <v>1392.8042996632996</v>
      </c>
    </row>
    <row r="70" spans="1:6">
      <c r="A70" s="9" t="s">
        <v>174</v>
      </c>
      <c r="B70" s="135">
        <v>3</v>
      </c>
      <c r="C70" s="12">
        <v>1</v>
      </c>
      <c r="D70" s="4">
        <v>8594.2163333333338</v>
      </c>
      <c r="E70" s="4">
        <v>8584.1673333333347</v>
      </c>
      <c r="F70" s="4">
        <v>7275.519666666667</v>
      </c>
    </row>
    <row r="71" spans="1:6">
      <c r="A71" s="9" t="s">
        <v>224</v>
      </c>
      <c r="B71" s="135">
        <v>5</v>
      </c>
      <c r="C71" s="12">
        <v>1</v>
      </c>
      <c r="D71" s="4">
        <v>8353.3414000000012</v>
      </c>
      <c r="E71" s="4">
        <v>8290.8883999999998</v>
      </c>
      <c r="F71" s="4">
        <v>7376.8615999999993</v>
      </c>
    </row>
    <row r="72" spans="1:6">
      <c r="A72" s="9" t="s">
        <v>175</v>
      </c>
      <c r="B72" s="135">
        <v>13</v>
      </c>
      <c r="C72" s="12">
        <v>0.66666666666666663</v>
      </c>
      <c r="D72" s="4">
        <v>2975.8392307692311</v>
      </c>
      <c r="E72" s="4">
        <v>2777.900846153846</v>
      </c>
      <c r="F72" s="4">
        <v>2521.3645384615384</v>
      </c>
    </row>
    <row r="73" spans="1:6">
      <c r="A73" s="9" t="s">
        <v>243</v>
      </c>
      <c r="B73" s="135">
        <v>370</v>
      </c>
      <c r="C73" s="12">
        <v>0.95538742499347762</v>
      </c>
      <c r="D73" s="4">
        <v>1616.1477162162164</v>
      </c>
      <c r="E73" s="4">
        <v>1365.2150810810811</v>
      </c>
      <c r="F73" s="4">
        <v>1380.8856945945945</v>
      </c>
    </row>
    <row r="74" spans="1:6">
      <c r="A74" s="9" t="s">
        <v>116</v>
      </c>
      <c r="B74" s="135">
        <v>256</v>
      </c>
      <c r="C74" s="12">
        <v>0.55844957412665097</v>
      </c>
      <c r="D74" s="4">
        <v>1888.3342578125003</v>
      </c>
      <c r="E74" s="4">
        <v>1847.0257890625003</v>
      </c>
      <c r="F74" s="4">
        <v>1619.336890625</v>
      </c>
    </row>
    <row r="75" spans="1:6">
      <c r="A75" s="9" t="s">
        <v>129</v>
      </c>
      <c r="B75" s="135">
        <v>155</v>
      </c>
      <c r="C75" s="12">
        <v>0.8607242339832869</v>
      </c>
      <c r="D75" s="4">
        <v>1912.726212903226</v>
      </c>
      <c r="E75" s="4">
        <v>1702.7821225806451</v>
      </c>
      <c r="F75" s="4">
        <v>1683.0559225806453</v>
      </c>
    </row>
    <row r="76" spans="1:6">
      <c r="A76" s="9" t="s">
        <v>245</v>
      </c>
      <c r="B76" s="135">
        <v>221</v>
      </c>
      <c r="C76" s="12">
        <v>0.95011639507815093</v>
      </c>
      <c r="D76" s="4">
        <v>1960.4930226244344</v>
      </c>
      <c r="E76" s="4">
        <v>1874.3105384615383</v>
      </c>
      <c r="F76" s="4">
        <v>1602.7984208144796</v>
      </c>
    </row>
    <row r="77" spans="1:6">
      <c r="A77" s="9" t="s">
        <v>143</v>
      </c>
      <c r="B77" s="135">
        <v>41</v>
      </c>
      <c r="C77" s="12">
        <v>0.61255742725880558</v>
      </c>
      <c r="D77" s="4">
        <v>1830.9502926829268</v>
      </c>
      <c r="E77" s="4">
        <v>1818.1537804878046</v>
      </c>
      <c r="F77" s="4">
        <v>1565.4661951219512</v>
      </c>
    </row>
    <row r="78" spans="1:6">
      <c r="A78" s="9" t="s">
        <v>144</v>
      </c>
      <c r="B78" s="135">
        <v>31</v>
      </c>
      <c r="C78" s="12">
        <v>0.82798828414652226</v>
      </c>
      <c r="D78" s="4">
        <v>2435.7487741935483</v>
      </c>
      <c r="E78" s="4">
        <v>2423.2973548387095</v>
      </c>
      <c r="F78" s="4">
        <v>2079.6150645161292</v>
      </c>
    </row>
    <row r="79" spans="1:6">
      <c r="A79" s="9" t="s">
        <v>48</v>
      </c>
      <c r="B79" s="135">
        <v>521</v>
      </c>
      <c r="C79" s="12">
        <v>0.9430761237954246</v>
      </c>
      <c r="D79" s="4">
        <v>1619.667959692898</v>
      </c>
      <c r="E79" s="4">
        <v>1536.0002456813818</v>
      </c>
      <c r="F79" s="4">
        <v>1410.2020422264875</v>
      </c>
    </row>
    <row r="80" spans="1:6">
      <c r="A80" s="9" t="s">
        <v>105</v>
      </c>
      <c r="B80" s="135">
        <v>290</v>
      </c>
      <c r="C80" s="12">
        <v>0.67238371036337863</v>
      </c>
      <c r="D80" s="4">
        <v>1454.5844999999999</v>
      </c>
      <c r="E80" s="4">
        <v>1433.2209931034483</v>
      </c>
      <c r="F80" s="4">
        <v>1212.3356448275863</v>
      </c>
    </row>
    <row r="81" spans="1:6">
      <c r="A81" s="9" t="s">
        <v>49</v>
      </c>
      <c r="B81" s="135">
        <v>575</v>
      </c>
      <c r="C81" s="12">
        <v>0.80843448354321823</v>
      </c>
      <c r="D81" s="4">
        <v>1151.7980591304349</v>
      </c>
      <c r="E81" s="4">
        <v>1061.9111617391306</v>
      </c>
      <c r="F81" s="4">
        <v>968.16660521739118</v>
      </c>
    </row>
    <row r="82" spans="1:6">
      <c r="A82" s="9" t="s">
        <v>50</v>
      </c>
      <c r="B82" s="135">
        <v>170</v>
      </c>
      <c r="C82" s="12">
        <v>1</v>
      </c>
      <c r="D82" s="4">
        <v>1741.3297</v>
      </c>
      <c r="E82" s="4">
        <v>1589.3890941176471</v>
      </c>
      <c r="F82" s="4">
        <v>1488.2892882352942</v>
      </c>
    </row>
    <row r="83" spans="1:6">
      <c r="A83" s="9" t="s">
        <v>51</v>
      </c>
      <c r="B83" s="135">
        <v>451</v>
      </c>
      <c r="C83" s="12">
        <v>1</v>
      </c>
      <c r="D83" s="4">
        <v>1236.2119955654105</v>
      </c>
      <c r="E83" s="4">
        <v>1150.9010598669622</v>
      </c>
      <c r="F83" s="4">
        <v>1090.3060465631929</v>
      </c>
    </row>
    <row r="84" spans="1:6">
      <c r="A84" s="9" t="s">
        <v>122</v>
      </c>
      <c r="B84" s="135">
        <v>94</v>
      </c>
      <c r="C84" s="12">
        <v>1</v>
      </c>
      <c r="D84" s="4">
        <v>2149.9033191489361</v>
      </c>
      <c r="E84" s="4">
        <v>2137.0798191489366</v>
      </c>
      <c r="F84" s="4">
        <v>1856.8854042553191</v>
      </c>
    </row>
    <row r="85" spans="1:6">
      <c r="A85" s="9" t="s">
        <v>106</v>
      </c>
      <c r="B85" s="135">
        <v>406</v>
      </c>
      <c r="C85" s="12">
        <v>0.88372093023255816</v>
      </c>
      <c r="D85" s="4">
        <v>1342.3052709359604</v>
      </c>
      <c r="E85" s="4">
        <v>1320.5905911330051</v>
      </c>
      <c r="F85" s="4">
        <v>1144.7131650246306</v>
      </c>
    </row>
    <row r="86" spans="1:6">
      <c r="A86" s="9" t="s">
        <v>52</v>
      </c>
      <c r="B86" s="135">
        <v>485</v>
      </c>
      <c r="C86" s="12">
        <v>0.94906973182186627</v>
      </c>
      <c r="D86" s="4">
        <v>1565.8748577319589</v>
      </c>
      <c r="E86" s="4">
        <v>1479.8795154639174</v>
      </c>
      <c r="F86" s="4">
        <v>1412.8965319587628</v>
      </c>
    </row>
    <row r="87" spans="1:6">
      <c r="A87" s="9" t="s">
        <v>167</v>
      </c>
      <c r="B87" s="135">
        <v>78</v>
      </c>
      <c r="C87" s="12">
        <v>0.86446886446886451</v>
      </c>
      <c r="D87" s="4">
        <v>2207.9530384615387</v>
      </c>
      <c r="E87" s="4">
        <v>1801.3511153846157</v>
      </c>
      <c r="F87" s="4">
        <v>1921.6272435897433</v>
      </c>
    </row>
    <row r="88" spans="1:6">
      <c r="A88" s="9" t="s">
        <v>88</v>
      </c>
      <c r="B88" s="135">
        <v>577</v>
      </c>
      <c r="C88" s="12">
        <v>0.93524714008202026</v>
      </c>
      <c r="D88" s="4">
        <v>1137.9975199306757</v>
      </c>
      <c r="E88" s="4">
        <v>1128.6105684575389</v>
      </c>
      <c r="F88" s="4">
        <v>964.46436048526857</v>
      </c>
    </row>
    <row r="89" spans="1:6">
      <c r="A89" s="9" t="s">
        <v>53</v>
      </c>
      <c r="B89" s="135">
        <v>520</v>
      </c>
      <c r="C89" s="12">
        <v>0.80543420541814115</v>
      </c>
      <c r="D89" s="4">
        <v>1240.3081749999999</v>
      </c>
      <c r="E89" s="4">
        <v>1173.2466557692308</v>
      </c>
      <c r="F89" s="4">
        <v>1051.9387615384614</v>
      </c>
    </row>
    <row r="90" spans="1:6">
      <c r="A90" s="9" t="s">
        <v>107</v>
      </c>
      <c r="B90" s="135">
        <v>413</v>
      </c>
      <c r="C90" s="12">
        <v>0.86177184063586487</v>
      </c>
      <c r="D90" s="4">
        <v>1461.9072784503633</v>
      </c>
      <c r="E90" s="4">
        <v>1435.4204891041163</v>
      </c>
      <c r="F90" s="4">
        <v>1260.4578668280872</v>
      </c>
    </row>
    <row r="91" spans="1:6">
      <c r="A91" s="9" t="s">
        <v>74</v>
      </c>
      <c r="B91" s="135">
        <v>922</v>
      </c>
      <c r="C91" s="12">
        <v>0.96299658379154285</v>
      </c>
      <c r="D91" s="4">
        <v>1328.6239208242948</v>
      </c>
      <c r="E91" s="4">
        <v>1220.4918156182212</v>
      </c>
      <c r="F91" s="4">
        <v>1155.1445119305856</v>
      </c>
    </row>
    <row r="92" spans="1:6">
      <c r="A92" s="9" t="s">
        <v>190</v>
      </c>
      <c r="B92" s="135">
        <v>144</v>
      </c>
      <c r="C92" s="12">
        <v>0.9692982456140351</v>
      </c>
      <c r="D92" s="4">
        <v>2173.9176388888891</v>
      </c>
      <c r="E92" s="4">
        <v>2013.1367361111111</v>
      </c>
      <c r="F92" s="4">
        <v>1694.3431250000001</v>
      </c>
    </row>
    <row r="93" spans="1:6">
      <c r="A93" s="9" t="s">
        <v>92</v>
      </c>
      <c r="B93" s="135">
        <v>798</v>
      </c>
      <c r="C93" s="12">
        <v>0.76513279936469725</v>
      </c>
      <c r="D93" s="4">
        <v>1290.3203859649122</v>
      </c>
      <c r="E93" s="4">
        <v>1247.6727155388471</v>
      </c>
      <c r="F93" s="4">
        <v>1116.0417293233083</v>
      </c>
    </row>
    <row r="94" spans="1:6">
      <c r="A94" s="9" t="s">
        <v>169</v>
      </c>
      <c r="B94" s="135">
        <v>37</v>
      </c>
      <c r="C94" s="12">
        <v>0.70994314885717602</v>
      </c>
      <c r="D94" s="4">
        <v>0</v>
      </c>
      <c r="E94" s="4">
        <v>0</v>
      </c>
      <c r="F94" s="4">
        <v>0</v>
      </c>
    </row>
    <row r="95" spans="1:6">
      <c r="A95" s="9" t="s">
        <v>54</v>
      </c>
      <c r="B95" s="135">
        <v>165</v>
      </c>
      <c r="C95" s="12">
        <v>0.91924778761061943</v>
      </c>
      <c r="D95" s="4">
        <v>1663.9743212121214</v>
      </c>
      <c r="E95" s="4">
        <v>1546.4104909090909</v>
      </c>
      <c r="F95" s="4">
        <v>1433.3062909090909</v>
      </c>
    </row>
    <row r="96" spans="1:6">
      <c r="A96" s="9" t="s">
        <v>93</v>
      </c>
      <c r="B96" s="135">
        <v>410</v>
      </c>
      <c r="C96" s="12">
        <v>0.93275532413809681</v>
      </c>
      <c r="D96" s="4">
        <v>1550.960443902439</v>
      </c>
      <c r="E96" s="4">
        <v>1460.158631707317</v>
      </c>
      <c r="F96" s="4">
        <v>1302.8953756097562</v>
      </c>
    </row>
    <row r="97" spans="1:6">
      <c r="A97" s="9" t="s">
        <v>236</v>
      </c>
      <c r="B97" s="135">
        <v>238</v>
      </c>
      <c r="C97" s="12">
        <v>0.97198417930125247</v>
      </c>
      <c r="D97" s="4">
        <v>1842.2961344537814</v>
      </c>
      <c r="E97" s="4">
        <v>1726.5574033613445</v>
      </c>
      <c r="F97" s="4">
        <v>1567.8039453781512</v>
      </c>
    </row>
    <row r="98" spans="1:6">
      <c r="A98" s="9" t="s">
        <v>55</v>
      </c>
      <c r="B98" s="135">
        <v>391</v>
      </c>
      <c r="C98" s="12">
        <v>0.99450652075985801</v>
      </c>
      <c r="D98" s="4">
        <v>1369.141138107417</v>
      </c>
      <c r="E98" s="4">
        <v>1269.0410997442457</v>
      </c>
      <c r="F98" s="4">
        <v>1211.8054782608694</v>
      </c>
    </row>
    <row r="99" spans="1:6">
      <c r="A99" s="9" t="s">
        <v>75</v>
      </c>
      <c r="B99" s="135">
        <v>583</v>
      </c>
      <c r="C99" s="12">
        <v>0.88284514110118117</v>
      </c>
      <c r="D99" s="4">
        <v>1337.4410891938248</v>
      </c>
      <c r="E99" s="4">
        <v>1222.4720686106348</v>
      </c>
      <c r="F99" s="4">
        <v>1174.1175197255575</v>
      </c>
    </row>
    <row r="100" spans="1:6">
      <c r="A100" s="9" t="s">
        <v>56</v>
      </c>
      <c r="B100" s="135">
        <v>358</v>
      </c>
      <c r="C100" s="12">
        <v>1</v>
      </c>
      <c r="D100" s="4">
        <v>1493.0443240223465</v>
      </c>
      <c r="E100" s="4">
        <v>1406.048025139665</v>
      </c>
      <c r="F100" s="4">
        <v>1299.2926061452515</v>
      </c>
    </row>
    <row r="101" spans="1:6">
      <c r="A101" s="9" t="s">
        <v>247</v>
      </c>
      <c r="B101" s="135">
        <v>36</v>
      </c>
      <c r="C101" s="12">
        <v>0.63835616438356169</v>
      </c>
      <c r="D101" s="4">
        <v>4547.7560000000003</v>
      </c>
      <c r="E101" s="4">
        <v>4390.8216944444448</v>
      </c>
      <c r="F101" s="4">
        <v>3226.5847222222224</v>
      </c>
    </row>
    <row r="102" spans="1:6">
      <c r="A102" s="9" t="s">
        <v>234</v>
      </c>
      <c r="B102" s="135">
        <v>40</v>
      </c>
      <c r="C102" s="12">
        <v>1</v>
      </c>
      <c r="D102" s="4">
        <v>2968.6899750000002</v>
      </c>
      <c r="E102" s="4">
        <v>2757.1492500000004</v>
      </c>
      <c r="F102" s="4">
        <v>2431.5871500000003</v>
      </c>
    </row>
    <row r="103" spans="1:6">
      <c r="A103" s="9" t="s">
        <v>57</v>
      </c>
      <c r="B103" s="135">
        <v>125</v>
      </c>
      <c r="C103" s="12">
        <v>0.85874225982672814</v>
      </c>
      <c r="D103" s="4">
        <v>1936.7635040000002</v>
      </c>
      <c r="E103" s="4">
        <v>1804.7733280000002</v>
      </c>
      <c r="F103" s="4">
        <v>1661.211648</v>
      </c>
    </row>
    <row r="104" spans="1:6">
      <c r="A104" s="9" t="s">
        <v>76</v>
      </c>
      <c r="B104" s="135">
        <v>360</v>
      </c>
      <c r="C104" s="12">
        <v>0.94386850438116465</v>
      </c>
      <c r="D104" s="4">
        <v>1663.9708333333333</v>
      </c>
      <c r="E104" s="4">
        <v>1592.6800944444442</v>
      </c>
      <c r="F104" s="4">
        <v>1500.3291583333332</v>
      </c>
    </row>
    <row r="105" spans="1:6">
      <c r="A105" s="9" t="s">
        <v>100</v>
      </c>
      <c r="B105" s="135">
        <v>110</v>
      </c>
      <c r="C105" s="12">
        <v>0.92248062015503873</v>
      </c>
      <c r="D105" s="4">
        <v>1878.5818181818181</v>
      </c>
      <c r="E105" s="4">
        <v>1495.7454545454545</v>
      </c>
      <c r="F105" s="4">
        <v>1631.9909090909091</v>
      </c>
    </row>
    <row r="106" spans="1:6">
      <c r="A106" s="9" t="s">
        <v>94</v>
      </c>
      <c r="B106" s="135">
        <v>498</v>
      </c>
      <c r="C106" s="12">
        <v>0.84844105683634263</v>
      </c>
      <c r="D106" s="4">
        <v>1695.4079497991968</v>
      </c>
      <c r="E106" s="4">
        <v>1568.6325702811246</v>
      </c>
      <c r="F106" s="4">
        <v>1421.4792248995984</v>
      </c>
    </row>
    <row r="107" spans="1:6">
      <c r="A107" s="9" t="s">
        <v>101</v>
      </c>
      <c r="B107" s="135">
        <v>687</v>
      </c>
      <c r="C107" s="12">
        <v>0.85087958564007882</v>
      </c>
      <c r="D107" s="4">
        <v>1434.6812227074236</v>
      </c>
      <c r="E107" s="4">
        <v>1334.9752547307132</v>
      </c>
      <c r="F107" s="4">
        <v>1188.2285298398835</v>
      </c>
    </row>
    <row r="108" spans="1:6">
      <c r="A108" s="9" t="s">
        <v>58</v>
      </c>
      <c r="B108" s="135">
        <v>682</v>
      </c>
      <c r="C108" s="12">
        <v>0.89832468266611853</v>
      </c>
      <c r="D108" s="4">
        <v>1290.3908431085042</v>
      </c>
      <c r="E108" s="4">
        <v>1187.6676554252199</v>
      </c>
      <c r="F108" s="4">
        <v>1168.9453064516129</v>
      </c>
    </row>
    <row r="109" spans="1:6">
      <c r="A109" s="9" t="s">
        <v>59</v>
      </c>
      <c r="B109" s="135">
        <v>326</v>
      </c>
      <c r="C109" s="12">
        <v>0.98857675369376674</v>
      </c>
      <c r="D109" s="4">
        <v>1414.132472392638</v>
      </c>
      <c r="E109" s="4">
        <v>1305.4554785276075</v>
      </c>
      <c r="F109" s="4">
        <v>1245.344601226994</v>
      </c>
    </row>
    <row r="110" spans="1:6">
      <c r="A110" s="9" t="s">
        <v>239</v>
      </c>
      <c r="B110" s="135">
        <v>75</v>
      </c>
      <c r="C110" s="12">
        <v>0.96413383204385927</v>
      </c>
      <c r="D110" s="4">
        <v>2095.4824533333335</v>
      </c>
      <c r="E110" s="4">
        <v>1523.3646933333334</v>
      </c>
      <c r="F110" s="4">
        <v>1463.2163733333334</v>
      </c>
    </row>
    <row r="111" spans="1:6">
      <c r="A111" s="9" t="s">
        <v>132</v>
      </c>
      <c r="B111" s="135">
        <v>14</v>
      </c>
      <c r="C111" s="12">
        <v>0.67346938775510212</v>
      </c>
      <c r="D111" s="4">
        <v>5546.2857142857147</v>
      </c>
      <c r="E111" s="4">
        <v>4346.7142857142853</v>
      </c>
      <c r="F111" s="4">
        <v>3751.2142857142858</v>
      </c>
    </row>
    <row r="112" spans="1:6">
      <c r="A112" s="9" t="s">
        <v>60</v>
      </c>
      <c r="B112" s="135">
        <v>547</v>
      </c>
      <c r="C112" s="12">
        <v>0.968986237642954</v>
      </c>
      <c r="D112" s="4">
        <v>1232.063634369287</v>
      </c>
      <c r="E112" s="4">
        <v>1117.9415776965263</v>
      </c>
      <c r="F112" s="4">
        <v>1092.7126234003658</v>
      </c>
    </row>
    <row r="113" spans="1:6">
      <c r="A113" s="9" t="s">
        <v>77</v>
      </c>
      <c r="B113" s="135">
        <v>488</v>
      </c>
      <c r="C113" s="12">
        <v>0.95290401648678935</v>
      </c>
      <c r="D113" s="4">
        <v>1265.8421536885246</v>
      </c>
      <c r="E113" s="4">
        <v>1148.7276393442623</v>
      </c>
      <c r="F113" s="4">
        <v>1098.1392704918032</v>
      </c>
    </row>
    <row r="114" spans="1:6">
      <c r="A114" s="9" t="s">
        <v>176</v>
      </c>
      <c r="B114" s="135">
        <v>491</v>
      </c>
      <c r="C114" s="12">
        <v>0.97877172072015561</v>
      </c>
      <c r="D114" s="4">
        <v>1170.7676598778003</v>
      </c>
      <c r="E114" s="4">
        <v>1062.6756395112016</v>
      </c>
      <c r="F114" s="4">
        <v>991.56736659877799</v>
      </c>
    </row>
    <row r="115" spans="1:6">
      <c r="A115" s="9" t="s">
        <v>61</v>
      </c>
      <c r="B115" s="135">
        <v>592</v>
      </c>
      <c r="C115" s="12">
        <v>0.93653145376163294</v>
      </c>
      <c r="D115" s="4">
        <v>1281.4460506756757</v>
      </c>
      <c r="E115" s="4">
        <v>1199.2694425675677</v>
      </c>
      <c r="F115" s="4">
        <v>1121.8447010135135</v>
      </c>
    </row>
    <row r="116" spans="1:6">
      <c r="A116" s="9" t="s">
        <v>108</v>
      </c>
      <c r="B116" s="135">
        <v>362</v>
      </c>
      <c r="C116" s="12">
        <v>0.75785046829236902</v>
      </c>
      <c r="D116" s="4">
        <v>1474.6149005524862</v>
      </c>
      <c r="E116" s="4">
        <v>1439.7069751381216</v>
      </c>
      <c r="F116" s="4">
        <v>1300.3369613259667</v>
      </c>
    </row>
    <row r="117" spans="1:6">
      <c r="A117" s="9" t="s">
        <v>177</v>
      </c>
      <c r="B117" s="135">
        <v>397</v>
      </c>
      <c r="C117" s="12">
        <v>1</v>
      </c>
      <c r="D117" s="4">
        <v>1266.8652770780857</v>
      </c>
      <c r="E117" s="4">
        <v>1142.7457732997482</v>
      </c>
      <c r="F117" s="4">
        <v>1104.9393929471032</v>
      </c>
    </row>
    <row r="118" spans="1:6">
      <c r="A118" s="9" t="s">
        <v>211</v>
      </c>
      <c r="B118" s="135">
        <v>217</v>
      </c>
      <c r="C118" s="12">
        <v>0.91493283957835925</v>
      </c>
      <c r="D118" s="4">
        <v>1819.7040322580644</v>
      </c>
      <c r="E118" s="4">
        <v>1646.0676774193548</v>
      </c>
      <c r="F118" s="4">
        <v>1468.5964884792627</v>
      </c>
    </row>
    <row r="119" spans="1:6">
      <c r="A119" s="9" t="s">
        <v>109</v>
      </c>
      <c r="B119" s="135">
        <v>403</v>
      </c>
      <c r="C119" s="12">
        <v>0.75286648803920142</v>
      </c>
      <c r="D119" s="4">
        <v>1311.5650744416876</v>
      </c>
      <c r="E119" s="4">
        <v>1296.6426352357321</v>
      </c>
      <c r="F119" s="4">
        <v>1131.8891091811413</v>
      </c>
    </row>
    <row r="120" spans="1:6">
      <c r="A120" s="9" t="s">
        <v>62</v>
      </c>
      <c r="B120" s="135">
        <v>607</v>
      </c>
      <c r="C120" s="12">
        <v>1</v>
      </c>
      <c r="D120" s="4">
        <v>1317.780471169687</v>
      </c>
      <c r="E120" s="4">
        <v>1234.9281680395384</v>
      </c>
      <c r="F120" s="4">
        <v>1165.257179571664</v>
      </c>
    </row>
    <row r="121" spans="1:6">
      <c r="A121" s="9" t="s">
        <v>178</v>
      </c>
      <c r="B121" s="135">
        <v>191</v>
      </c>
      <c r="C121" s="12">
        <v>0.98483316481294236</v>
      </c>
      <c r="D121" s="4">
        <v>1737.4990680628271</v>
      </c>
      <c r="E121" s="4">
        <v>1605.1752408376965</v>
      </c>
      <c r="F121" s="4">
        <v>1541.7235445026176</v>
      </c>
    </row>
    <row r="122" spans="1:6">
      <c r="A122" s="9" t="s">
        <v>63</v>
      </c>
      <c r="B122" s="135">
        <v>482</v>
      </c>
      <c r="C122" s="12">
        <v>0.903610356526934</v>
      </c>
      <c r="D122" s="4">
        <v>1371.6671431535269</v>
      </c>
      <c r="E122" s="4">
        <v>1263.8180290456432</v>
      </c>
      <c r="F122" s="4">
        <v>1216.2334771784231</v>
      </c>
    </row>
    <row r="123" spans="1:6">
      <c r="A123" s="9" t="s">
        <v>95</v>
      </c>
      <c r="B123" s="135">
        <v>568</v>
      </c>
      <c r="C123" s="12">
        <v>0.87793124234224207</v>
      </c>
      <c r="D123" s="4">
        <v>1306.3479683098592</v>
      </c>
      <c r="E123" s="4">
        <v>1303.6173362676057</v>
      </c>
      <c r="F123" s="4">
        <v>1125.8751919014085</v>
      </c>
    </row>
    <row r="124" spans="1:6">
      <c r="A124" s="9" t="s">
        <v>183</v>
      </c>
      <c r="B124" s="135">
        <v>24</v>
      </c>
      <c r="C124" s="12">
        <v>0.48484848484848492</v>
      </c>
      <c r="D124" s="4">
        <v>5362.3343333333332</v>
      </c>
      <c r="E124" s="4">
        <v>4929.1149583333327</v>
      </c>
      <c r="F124" s="4">
        <v>4833.1664583333331</v>
      </c>
    </row>
    <row r="125" spans="1:6">
      <c r="A125" s="9" t="s">
        <v>151</v>
      </c>
      <c r="B125" s="135">
        <v>95</v>
      </c>
      <c r="C125" s="12">
        <v>0.61385986692519079</v>
      </c>
      <c r="D125" s="4">
        <v>1933.1003052631584</v>
      </c>
      <c r="E125" s="4">
        <v>1901.5638736842109</v>
      </c>
      <c r="F125" s="4">
        <v>1719.391968421053</v>
      </c>
    </row>
    <row r="126" spans="1:6">
      <c r="A126" s="9" t="s">
        <v>64</v>
      </c>
      <c r="B126" s="135">
        <v>391</v>
      </c>
      <c r="C126" s="12">
        <v>1</v>
      </c>
      <c r="D126" s="4">
        <v>1181.7152634271099</v>
      </c>
      <c r="E126" s="4">
        <v>1102.8032685421995</v>
      </c>
      <c r="F126" s="4">
        <v>1045.4988925831201</v>
      </c>
    </row>
    <row r="127" spans="1:6">
      <c r="A127" s="9" t="s">
        <v>146</v>
      </c>
      <c r="B127" s="135">
        <v>42</v>
      </c>
      <c r="C127" s="12">
        <v>0.62657342657342663</v>
      </c>
      <c r="D127" s="4">
        <v>3741.3662238095239</v>
      </c>
      <c r="E127" s="4">
        <v>2727.8177000000005</v>
      </c>
      <c r="F127" s="4">
        <v>2650.6724857142858</v>
      </c>
    </row>
    <row r="128" spans="1:6">
      <c r="A128" s="9" t="s">
        <v>198</v>
      </c>
      <c r="B128" s="135">
        <v>35</v>
      </c>
      <c r="C128" s="12">
        <v>0.67187499999999989</v>
      </c>
      <c r="D128" s="4">
        <v>2514.0240285714285</v>
      </c>
      <c r="E128" s="4">
        <v>2514.1178857142859</v>
      </c>
      <c r="F128" s="4">
        <v>2227.8395714285712</v>
      </c>
    </row>
    <row r="129" spans="1:6">
      <c r="A129" s="9" t="s">
        <v>65</v>
      </c>
      <c r="B129" s="135">
        <v>511</v>
      </c>
      <c r="C129" s="12">
        <v>0.97867862937701089</v>
      </c>
      <c r="D129" s="4">
        <v>1322.700362035225</v>
      </c>
      <c r="E129" s="4">
        <v>1249.8938512720156</v>
      </c>
      <c r="F129" s="4">
        <v>1187.6097084148728</v>
      </c>
    </row>
    <row r="130" spans="1:6">
      <c r="A130" s="9" t="s">
        <v>66</v>
      </c>
      <c r="B130" s="135">
        <v>489</v>
      </c>
      <c r="C130" s="12">
        <v>0.89013766028899499</v>
      </c>
      <c r="D130" s="4">
        <v>1266.6848957055215</v>
      </c>
      <c r="E130" s="4">
        <v>1178.543799591002</v>
      </c>
      <c r="F130" s="4">
        <v>1107.4585030674846</v>
      </c>
    </row>
    <row r="131" spans="1:6">
      <c r="A131" s="9" t="s">
        <v>78</v>
      </c>
      <c r="B131" s="135">
        <v>587</v>
      </c>
      <c r="C131" s="12">
        <v>0.96414539348422934</v>
      </c>
      <c r="D131" s="4">
        <v>1413.2645638841568</v>
      </c>
      <c r="E131" s="4">
        <v>1295.6903151618399</v>
      </c>
      <c r="F131" s="4">
        <v>1251.4951908006815</v>
      </c>
    </row>
    <row r="132" spans="1:6">
      <c r="A132" s="9" t="s">
        <v>67</v>
      </c>
      <c r="B132" s="135">
        <v>206</v>
      </c>
      <c r="C132" s="12">
        <v>0.86516446985473872</v>
      </c>
      <c r="D132" s="4">
        <v>1663.2443495145631</v>
      </c>
      <c r="E132" s="4">
        <v>1547.5443398058251</v>
      </c>
      <c r="F132" s="4">
        <v>1465.4782281553398</v>
      </c>
    </row>
    <row r="133" spans="1:6">
      <c r="A133" s="9" t="s">
        <v>68</v>
      </c>
      <c r="B133" s="135">
        <v>642</v>
      </c>
      <c r="C133" s="12">
        <v>0.96799999999999997</v>
      </c>
      <c r="D133" s="4">
        <v>1277.6784080996883</v>
      </c>
      <c r="E133" s="4">
        <v>1197.3829626168224</v>
      </c>
      <c r="F133" s="4">
        <v>1139.341785046729</v>
      </c>
    </row>
    <row r="134" spans="1:6">
      <c r="A134" s="9" t="s">
        <v>96</v>
      </c>
      <c r="B134" s="135">
        <v>420</v>
      </c>
      <c r="C134" s="12">
        <v>0.83816650856667729</v>
      </c>
      <c r="D134" s="4">
        <v>1614.8695499999997</v>
      </c>
      <c r="E134" s="4">
        <v>1535.2147095238097</v>
      </c>
      <c r="F134" s="4">
        <v>1348.0230214285714</v>
      </c>
    </row>
    <row r="135" spans="1:6">
      <c r="A135" s="9" t="s">
        <v>205</v>
      </c>
      <c r="B135" s="135">
        <v>71</v>
      </c>
      <c r="C135" s="12">
        <v>1</v>
      </c>
      <c r="D135" s="4">
        <v>2357.7789154929578</v>
      </c>
      <c r="E135" s="4">
        <v>2173.0093521126764</v>
      </c>
      <c r="F135" s="4">
        <v>1995.0581690140846</v>
      </c>
    </row>
    <row r="136" spans="1:6">
      <c r="A136" s="9" t="s">
        <v>179</v>
      </c>
      <c r="B136" s="135">
        <v>372</v>
      </c>
      <c r="C136" s="12">
        <v>0.96499963832959612</v>
      </c>
      <c r="D136" s="4">
        <v>1384.9719489247311</v>
      </c>
      <c r="E136" s="4">
        <v>1275.4074704301072</v>
      </c>
      <c r="F136" s="4">
        <v>1201.0683817204301</v>
      </c>
    </row>
    <row r="137" spans="1:6">
      <c r="A137" s="9" t="s">
        <v>89</v>
      </c>
      <c r="B137" s="135">
        <v>275</v>
      </c>
      <c r="C137" s="12">
        <v>1</v>
      </c>
      <c r="D137" s="4">
        <v>1798.4935927272725</v>
      </c>
      <c r="E137" s="4">
        <v>1729.7622981818183</v>
      </c>
      <c r="F137" s="4">
        <v>1558.2488290909091</v>
      </c>
    </row>
    <row r="138" spans="1:6">
      <c r="A138" s="9" t="s">
        <v>97</v>
      </c>
      <c r="B138" s="135">
        <v>144</v>
      </c>
      <c r="C138" s="12">
        <v>0.8393646838990968</v>
      </c>
      <c r="D138" s="4">
        <v>1402.1694652777778</v>
      </c>
      <c r="E138" s="4">
        <v>1401.1278124999999</v>
      </c>
      <c r="F138" s="4">
        <v>1183.2539027777777</v>
      </c>
    </row>
    <row r="139" spans="1:6">
      <c r="A139" s="9" t="s">
        <v>79</v>
      </c>
      <c r="B139" s="135">
        <v>412</v>
      </c>
      <c r="C139" s="12">
        <v>0.82769504461851884</v>
      </c>
      <c r="D139" s="4">
        <v>1344.0906286407767</v>
      </c>
      <c r="E139" s="4">
        <v>1294.2647233009709</v>
      </c>
      <c r="F139" s="4">
        <v>1195.3398398058252</v>
      </c>
    </row>
    <row r="140" spans="1:6">
      <c r="A140" s="9" t="s">
        <v>80</v>
      </c>
      <c r="B140" s="135">
        <v>432</v>
      </c>
      <c r="C140" s="12">
        <v>0.94613624618161796</v>
      </c>
      <c r="D140" s="4">
        <v>1478.4992546296296</v>
      </c>
      <c r="E140" s="4">
        <v>1358.7496666666664</v>
      </c>
      <c r="F140" s="4">
        <v>1273.9303240740742</v>
      </c>
    </row>
    <row r="141" spans="1:6">
      <c r="A141" s="9" t="s">
        <v>200</v>
      </c>
      <c r="B141" s="135">
        <v>39</v>
      </c>
      <c r="C141" s="12">
        <v>0.88123515439429934</v>
      </c>
      <c r="D141" s="4">
        <v>3859.7160512820506</v>
      </c>
      <c r="E141" s="4">
        <v>3591.5585641025637</v>
      </c>
      <c r="F141" s="4">
        <v>3397.610794871795</v>
      </c>
    </row>
    <row r="142" spans="1:6">
      <c r="A142" s="9" t="s">
        <v>113</v>
      </c>
      <c r="B142" s="135">
        <v>168</v>
      </c>
      <c r="C142" s="12">
        <v>0.60624604909405255</v>
      </c>
      <c r="D142" s="4">
        <v>2293.4419285714284</v>
      </c>
      <c r="E142" s="4">
        <v>2240.3674464285714</v>
      </c>
      <c r="F142" s="4">
        <v>1838.522994047619</v>
      </c>
    </row>
    <row r="143" spans="1:6">
      <c r="A143" s="9" t="s">
        <v>153</v>
      </c>
      <c r="B143" s="135">
        <v>24</v>
      </c>
      <c r="C143" s="12">
        <v>0.47826086956521741</v>
      </c>
      <c r="D143" s="4">
        <v>2699.812375</v>
      </c>
      <c r="E143" s="4">
        <v>2642.3622916666668</v>
      </c>
      <c r="F143" s="4">
        <v>2179.6976250000002</v>
      </c>
    </row>
    <row r="144" spans="1:6">
      <c r="A144" s="9" t="s">
        <v>229</v>
      </c>
      <c r="B144" s="135">
        <v>711</v>
      </c>
      <c r="C144" s="12">
        <v>0.8195917565648323</v>
      </c>
      <c r="D144" s="4">
        <v>1304.5637538677918</v>
      </c>
      <c r="E144" s="4">
        <v>1234.5454697609002</v>
      </c>
      <c r="F144" s="4">
        <v>1043.6300984528832</v>
      </c>
    </row>
    <row r="145" spans="1:6">
      <c r="A145" s="9" t="s">
        <v>192</v>
      </c>
      <c r="B145" s="135">
        <v>73</v>
      </c>
      <c r="C145" s="12">
        <v>0.78744162630418557</v>
      </c>
      <c r="D145" s="4">
        <v>2465.4977534246577</v>
      </c>
      <c r="E145" s="4">
        <v>1997.7051369863013</v>
      </c>
      <c r="F145" s="4">
        <v>1876.7688493150683</v>
      </c>
    </row>
    <row r="146" spans="1:6">
      <c r="A146" s="9" t="s">
        <v>201</v>
      </c>
      <c r="B146" s="135">
        <v>67</v>
      </c>
      <c r="C146" s="12">
        <v>0.89224137931034486</v>
      </c>
      <c r="D146" s="4">
        <v>3134.5583582089548</v>
      </c>
      <c r="E146" s="4">
        <v>2923.3659402985072</v>
      </c>
      <c r="F146" s="4">
        <v>2699.8257761194027</v>
      </c>
    </row>
    <row r="147" spans="1:6">
      <c r="A147" s="9" t="s">
        <v>249</v>
      </c>
      <c r="B147" s="135">
        <v>46</v>
      </c>
      <c r="C147" s="12">
        <v>0.8924558587479936</v>
      </c>
      <c r="D147" s="4">
        <v>3339.1950217391309</v>
      </c>
      <c r="E147" s="4">
        <v>3286.3151304347821</v>
      </c>
      <c r="F147" s="4">
        <v>1912.6071304347827</v>
      </c>
    </row>
    <row r="148" spans="1:6">
      <c r="A148" s="9" t="s">
        <v>69</v>
      </c>
      <c r="B148" s="135">
        <v>465</v>
      </c>
      <c r="C148" s="12">
        <v>0.89817564700890973</v>
      </c>
      <c r="D148" s="4">
        <v>1528.7235032258066</v>
      </c>
      <c r="E148" s="4">
        <v>1422.0295806451613</v>
      </c>
      <c r="F148" s="4">
        <v>1366.2889333333335</v>
      </c>
    </row>
    <row r="149" spans="1:6">
      <c r="A149" s="9" t="s">
        <v>230</v>
      </c>
      <c r="B149" s="135">
        <v>607</v>
      </c>
      <c r="C149" s="12">
        <v>0.86474064346684176</v>
      </c>
      <c r="D149" s="4">
        <v>1430.0259406919274</v>
      </c>
      <c r="E149" s="4">
        <v>1358.7931416803954</v>
      </c>
      <c r="F149" s="4">
        <v>1164.6624596375618</v>
      </c>
    </row>
    <row r="150" spans="1:6">
      <c r="A150" s="9" t="s">
        <v>194</v>
      </c>
      <c r="B150" s="135">
        <v>55</v>
      </c>
      <c r="C150" s="12">
        <v>1</v>
      </c>
      <c r="D150" s="4">
        <v>2162.8873272727269</v>
      </c>
      <c r="E150" s="4">
        <v>2161.5300545454543</v>
      </c>
      <c r="F150" s="4">
        <v>1774.0649454545455</v>
      </c>
    </row>
    <row r="151" spans="1:6">
      <c r="A151" s="9" t="s">
        <v>161</v>
      </c>
      <c r="B151" s="135">
        <v>104</v>
      </c>
      <c r="C151" s="12">
        <v>0.97667257628067561</v>
      </c>
      <c r="D151" s="4">
        <v>2444.1987884615387</v>
      </c>
      <c r="E151" s="4">
        <v>1642.8898942307692</v>
      </c>
      <c r="F151" s="4">
        <v>2115.5420865384617</v>
      </c>
    </row>
    <row r="152" spans="1:6">
      <c r="A152" s="9" t="s">
        <v>102</v>
      </c>
      <c r="B152" s="135">
        <v>928</v>
      </c>
      <c r="C152" s="12">
        <v>0.82522947640594702</v>
      </c>
      <c r="D152" s="4">
        <v>1353.1497844827586</v>
      </c>
      <c r="E152" s="4">
        <v>1199.128021551724</v>
      </c>
      <c r="F152" s="4">
        <v>1075.3265086206898</v>
      </c>
    </row>
    <row r="153" spans="1:6">
      <c r="A153" s="9" t="s">
        <v>81</v>
      </c>
      <c r="B153" s="135">
        <v>610</v>
      </c>
      <c r="C153" s="12">
        <v>0.80330512251037556</v>
      </c>
      <c r="D153" s="4">
        <v>1225.1652868852459</v>
      </c>
      <c r="E153" s="4">
        <v>1120.8354377049181</v>
      </c>
      <c r="F153" s="4">
        <v>1027.0767163934427</v>
      </c>
    </row>
    <row r="154" spans="1:6">
      <c r="A154" s="9" t="s">
        <v>70</v>
      </c>
      <c r="B154" s="135">
        <v>351</v>
      </c>
      <c r="C154" s="12">
        <v>0.90187059184299301</v>
      </c>
      <c r="D154" s="4">
        <v>1340.3999002849002</v>
      </c>
      <c r="E154" s="4">
        <v>1243.4911623931625</v>
      </c>
      <c r="F154" s="4">
        <v>1141.4314074074075</v>
      </c>
    </row>
    <row r="155" spans="1:6">
      <c r="A155" s="9" t="s">
        <v>98</v>
      </c>
      <c r="B155" s="135">
        <v>702</v>
      </c>
      <c r="C155" s="12">
        <v>0.76003804927253116</v>
      </c>
      <c r="D155" s="4">
        <v>1333.6692165242168</v>
      </c>
      <c r="E155" s="4">
        <v>1280.4643347578351</v>
      </c>
      <c r="F155" s="4">
        <v>1135.8457264957265</v>
      </c>
    </row>
    <row r="156" spans="1:6">
      <c r="A156" s="9" t="s">
        <v>71</v>
      </c>
      <c r="B156" s="135">
        <v>309</v>
      </c>
      <c r="C156" s="12">
        <v>0.97041420118343191</v>
      </c>
      <c r="D156" s="4">
        <v>1699.0181747572817</v>
      </c>
      <c r="E156" s="4">
        <v>1521.5125372168284</v>
      </c>
      <c r="F156" s="4">
        <v>1429.1858155339805</v>
      </c>
    </row>
    <row r="157" spans="1:6">
      <c r="A157" s="9" t="s">
        <v>213</v>
      </c>
      <c r="B157" s="135">
        <v>79</v>
      </c>
      <c r="C157" s="12">
        <v>0.79579579579579574</v>
      </c>
      <c r="D157" s="4">
        <v>2472.1556329113923</v>
      </c>
      <c r="E157" s="4">
        <v>2371.3174936708861</v>
      </c>
      <c r="F157" s="4">
        <v>2071.6293924050633</v>
      </c>
    </row>
    <row r="158" spans="1:6">
      <c r="A158" s="9" t="s">
        <v>273</v>
      </c>
      <c r="B158" s="135">
        <v>44630</v>
      </c>
      <c r="C158" s="12">
        <v>131.3036741800303</v>
      </c>
      <c r="D158" s="4">
        <v>310922.13034963654</v>
      </c>
      <c r="E158" s="4">
        <v>288976.60460247094</v>
      </c>
      <c r="F158" s="4">
        <v>257903.61621254164</v>
      </c>
    </row>
  </sheetData>
  <sheetProtection algorithmName="SHA-512" hashValue="EF0fOxBNhwXAEqpfxscsPUvfnmuWWdzkbGlcrcd4O3PvBk542esMTO7l93G1Nd/PqyFxB/8yHjk5pwjPk5Ibwg==" saltValue="LNVIP8EGcdSnGNotUTJKFA==" spinCount="100000" sheet="1" objects="1" scenarios="1" sort="0" autoFilter="0" pivotTables="0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1A9D-4F67-4017-93C0-E2E6DCB860E3}">
  <dimension ref="A2:Z37"/>
  <sheetViews>
    <sheetView tabSelected="1" topLeftCell="A23" workbookViewId="0">
      <selection activeCell="X43" sqref="X43"/>
    </sheetView>
  </sheetViews>
  <sheetFormatPr defaultRowHeight="15"/>
  <cols>
    <col min="2" max="2" width="24.5703125" customWidth="1"/>
    <col min="3" max="3" width="36.5703125" customWidth="1"/>
    <col min="22" max="22" width="11.42578125" customWidth="1"/>
    <col min="23" max="23" width="12.28515625" customWidth="1"/>
    <col min="24" max="24" width="16" customWidth="1"/>
    <col min="25" max="25" width="15.42578125" customWidth="1"/>
  </cols>
  <sheetData>
    <row r="2" spans="1:26">
      <c r="A2" s="1" t="s">
        <v>0</v>
      </c>
      <c r="B2" s="2"/>
      <c r="C2" s="1"/>
      <c r="D2" s="1"/>
      <c r="E2" s="1"/>
      <c r="F2" s="1" t="s">
        <v>1</v>
      </c>
      <c r="G2" s="1"/>
      <c r="H2" s="1" t="s">
        <v>2</v>
      </c>
      <c r="I2" s="1"/>
      <c r="J2" s="1"/>
      <c r="K2" s="1" t="s">
        <v>3</v>
      </c>
      <c r="L2" s="1"/>
      <c r="M2" s="1"/>
      <c r="O2" s="1"/>
      <c r="P2" s="1" t="s">
        <v>4</v>
      </c>
      <c r="Q2" s="1"/>
      <c r="T2" s="3"/>
      <c r="U2" s="3"/>
    </row>
    <row r="3" spans="1:26">
      <c r="U3" s="4">
        <f>+S40+U40</f>
        <v>0</v>
      </c>
    </row>
    <row r="8" spans="1:26" s="8" customFormat="1" ht="120">
      <c r="A8" s="5" t="s">
        <v>5</v>
      </c>
      <c r="B8" s="5" t="s">
        <v>6</v>
      </c>
      <c r="C8" s="5" t="s">
        <v>7</v>
      </c>
      <c r="D8" s="18" t="s">
        <v>8</v>
      </c>
      <c r="E8" s="5" t="s">
        <v>9</v>
      </c>
      <c r="F8" s="19" t="s">
        <v>10</v>
      </c>
      <c r="G8" s="5" t="s">
        <v>11</v>
      </c>
      <c r="H8" s="19" t="s">
        <v>12</v>
      </c>
      <c r="I8" s="5" t="s">
        <v>13</v>
      </c>
      <c r="J8" s="19" t="s">
        <v>14</v>
      </c>
      <c r="K8" s="5" t="s">
        <v>15</v>
      </c>
      <c r="L8" s="19" t="s">
        <v>16</v>
      </c>
      <c r="M8" s="5" t="s">
        <v>17</v>
      </c>
      <c r="N8" s="19" t="s">
        <v>18</v>
      </c>
      <c r="O8" s="5" t="s">
        <v>19</v>
      </c>
      <c r="P8" s="19" t="s">
        <v>20</v>
      </c>
      <c r="Q8" s="5" t="s">
        <v>21</v>
      </c>
      <c r="R8" s="19" t="s">
        <v>22</v>
      </c>
      <c r="S8" s="5" t="s">
        <v>23</v>
      </c>
      <c r="T8" s="19" t="s">
        <v>24</v>
      </c>
      <c r="U8" s="5" t="s">
        <v>25</v>
      </c>
      <c r="V8" s="19" t="s">
        <v>26</v>
      </c>
      <c r="W8" s="5" t="s">
        <v>27</v>
      </c>
      <c r="X8" s="7" t="s">
        <v>28</v>
      </c>
      <c r="Y8" s="6" t="s">
        <v>29</v>
      </c>
      <c r="Z8" s="20" t="s">
        <v>30</v>
      </c>
    </row>
    <row r="9" spans="1:26">
      <c r="A9" s="70" t="s">
        <v>130</v>
      </c>
      <c r="B9" s="71" t="s">
        <v>180</v>
      </c>
      <c r="C9" s="72" t="s">
        <v>182</v>
      </c>
      <c r="D9" s="73">
        <v>11</v>
      </c>
      <c r="E9" s="74">
        <v>0.85</v>
      </c>
      <c r="F9" s="75">
        <v>0</v>
      </c>
      <c r="G9" s="74">
        <v>2.06</v>
      </c>
      <c r="H9" s="75">
        <v>0</v>
      </c>
      <c r="I9" s="74">
        <v>0</v>
      </c>
      <c r="J9" s="75">
        <v>1.31</v>
      </c>
      <c r="K9" s="74">
        <v>1.6</v>
      </c>
      <c r="L9" s="75">
        <f>+K9+J9</f>
        <v>2.91</v>
      </c>
      <c r="M9" s="76">
        <f>+J9/(J9+K9)</f>
        <v>0.45017182130584193</v>
      </c>
      <c r="N9" s="75">
        <v>1.17</v>
      </c>
      <c r="O9" s="74">
        <v>4.08</v>
      </c>
      <c r="P9" s="75">
        <f>+D9/(H9+G9)</f>
        <v>5.3398058252427187</v>
      </c>
      <c r="Q9" s="77">
        <v>-2800.66</v>
      </c>
      <c r="R9" s="78">
        <v>48305.832999999999</v>
      </c>
      <c r="S9" s="77">
        <v>11283.471</v>
      </c>
      <c r="T9" s="78">
        <v>4195.0439999999999</v>
      </c>
      <c r="U9" s="77">
        <v>240.24</v>
      </c>
      <c r="V9" s="78">
        <v>59589.303999999996</v>
      </c>
      <c r="W9" s="77">
        <v>56788.644</v>
      </c>
      <c r="X9" s="78">
        <f>+(V9-(U9+T9))/D9</f>
        <v>5014.0018181818177</v>
      </c>
      <c r="Y9" s="77">
        <f>+(W9-(U9+T9))/D9</f>
        <v>4759.3963636363633</v>
      </c>
      <c r="Z9" s="79">
        <f>+R9/D9</f>
        <v>4391.4393636363639</v>
      </c>
    </row>
    <row r="10" spans="1:26">
      <c r="A10" s="90" t="s">
        <v>130</v>
      </c>
      <c r="B10" s="91" t="s">
        <v>214</v>
      </c>
      <c r="C10" s="80" t="s">
        <v>215</v>
      </c>
      <c r="D10" s="92">
        <v>5</v>
      </c>
      <c r="E10" s="93">
        <v>0.56000000000000005</v>
      </c>
      <c r="F10" s="94">
        <v>0.56000000000000005</v>
      </c>
      <c r="G10" s="93">
        <v>0.94</v>
      </c>
      <c r="H10" s="94">
        <v>0</v>
      </c>
      <c r="I10" s="93">
        <v>0</v>
      </c>
      <c r="J10" s="94">
        <v>1.29</v>
      </c>
      <c r="K10" s="93">
        <v>0.21</v>
      </c>
      <c r="L10" s="94">
        <f>+K10+J10</f>
        <v>1.5</v>
      </c>
      <c r="M10" s="95">
        <f>+J10/(J10+K10)</f>
        <v>0.86</v>
      </c>
      <c r="N10" s="94">
        <v>0.9</v>
      </c>
      <c r="O10" s="93">
        <v>2.4</v>
      </c>
      <c r="P10" s="94">
        <f>+D10/(H10+G10)</f>
        <v>5.3191489361702127</v>
      </c>
      <c r="Q10" s="59">
        <v>-8467</v>
      </c>
      <c r="R10" s="13">
        <v>21559</v>
      </c>
      <c r="S10" s="59">
        <v>10118</v>
      </c>
      <c r="T10" s="13"/>
      <c r="U10" s="59"/>
      <c r="V10" s="13">
        <v>31677</v>
      </c>
      <c r="W10" s="59">
        <v>23210</v>
      </c>
      <c r="X10" s="13">
        <f>+(V10-(U10+T10))/D10</f>
        <v>6335.4</v>
      </c>
      <c r="Y10" s="59">
        <f>+(W10-(U10+T10))/D10</f>
        <v>4642</v>
      </c>
      <c r="Z10" s="96">
        <f>+R10/D10</f>
        <v>4311.8</v>
      </c>
    </row>
    <row r="11" spans="1:26">
      <c r="A11" s="21" t="s">
        <v>130</v>
      </c>
      <c r="B11" s="22" t="s">
        <v>131</v>
      </c>
      <c r="C11" s="23" t="s">
        <v>132</v>
      </c>
      <c r="D11" s="24">
        <v>14</v>
      </c>
      <c r="E11" s="25">
        <v>0.75</v>
      </c>
      <c r="F11" s="26">
        <v>0.75</v>
      </c>
      <c r="G11" s="25">
        <v>2.9249999999999998</v>
      </c>
      <c r="H11" s="26">
        <v>0</v>
      </c>
      <c r="I11" s="25">
        <v>0</v>
      </c>
      <c r="J11" s="26">
        <v>2.4750000000000001</v>
      </c>
      <c r="K11" s="25">
        <v>1.2</v>
      </c>
      <c r="L11" s="26">
        <f>+K11+J11</f>
        <v>3.6749999999999998</v>
      </c>
      <c r="M11" s="27">
        <f>+J11/(J11+K11)</f>
        <v>0.67346938775510212</v>
      </c>
      <c r="N11" s="26">
        <v>3.3</v>
      </c>
      <c r="O11" s="25">
        <v>6.9749999999999996</v>
      </c>
      <c r="P11" s="26">
        <f>+D11/(H11+G11)</f>
        <v>4.7863247863247862</v>
      </c>
      <c r="Q11" s="28">
        <v>-16794</v>
      </c>
      <c r="R11" s="29">
        <v>52517</v>
      </c>
      <c r="S11" s="28">
        <v>25131</v>
      </c>
      <c r="T11" s="29"/>
      <c r="U11" s="28"/>
      <c r="V11" s="29">
        <v>77648</v>
      </c>
      <c r="W11" s="28">
        <v>60854</v>
      </c>
      <c r="X11" s="29">
        <f>+(V11-(U11+T11))/D11</f>
        <v>5546.2857142857147</v>
      </c>
      <c r="Y11" s="28">
        <f>+(W11-(U11+T11))/D11</f>
        <v>4346.7142857142853</v>
      </c>
      <c r="Z11" s="30">
        <f>+R11/D11</f>
        <v>3751.2142857142858</v>
      </c>
    </row>
    <row r="12" spans="1:26" s="15" customFormat="1">
      <c r="A12" s="97" t="s">
        <v>130</v>
      </c>
      <c r="B12" s="98" t="s">
        <v>265</v>
      </c>
      <c r="C12" s="99"/>
      <c r="D12" s="100">
        <f>SUM(D9:D11)</f>
        <v>30</v>
      </c>
      <c r="E12" s="101">
        <f t="shared" ref="E12:L12" si="0">SUM(E4:E11)</f>
        <v>2.16</v>
      </c>
      <c r="F12" s="102">
        <f t="shared" si="0"/>
        <v>1.31</v>
      </c>
      <c r="G12" s="101">
        <f t="shared" si="0"/>
        <v>5.9249999999999998</v>
      </c>
      <c r="H12" s="102">
        <f t="shared" si="0"/>
        <v>0</v>
      </c>
      <c r="I12" s="101">
        <f t="shared" si="0"/>
        <v>0</v>
      </c>
      <c r="J12" s="102">
        <f t="shared" si="0"/>
        <v>5.0750000000000002</v>
      </c>
      <c r="K12" s="101">
        <f t="shared" si="0"/>
        <v>3.01</v>
      </c>
      <c r="L12" s="102">
        <f t="shared" si="0"/>
        <v>8.0850000000000009</v>
      </c>
      <c r="M12" s="103">
        <f>+J12/(J12+K12)</f>
        <v>0.62770562770562766</v>
      </c>
      <c r="N12" s="102">
        <f>SUM(N4:N11)</f>
        <v>5.3699999999999992</v>
      </c>
      <c r="O12" s="101">
        <f t="shared" ref="O12:P12" si="1">SUM(O4:O11)</f>
        <v>13.455</v>
      </c>
      <c r="P12" s="102">
        <f t="shared" si="1"/>
        <v>15.445279547737719</v>
      </c>
      <c r="Q12" s="104">
        <f>SUM(Q4:Q11)</f>
        <v>-28061.66</v>
      </c>
      <c r="R12" s="105">
        <f t="shared" ref="R12:W12" si="2">SUM(R4:R11)</f>
        <v>122381.833</v>
      </c>
      <c r="S12" s="104">
        <f t="shared" si="2"/>
        <v>46532.470999999998</v>
      </c>
      <c r="T12" s="105">
        <f t="shared" si="2"/>
        <v>4195.0439999999999</v>
      </c>
      <c r="U12" s="104">
        <f t="shared" si="2"/>
        <v>240.24</v>
      </c>
      <c r="V12" s="105">
        <f t="shared" si="2"/>
        <v>168914.304</v>
      </c>
      <c r="W12" s="104">
        <f t="shared" si="2"/>
        <v>140852.644</v>
      </c>
      <c r="X12" s="105">
        <f>+(V12-(U12+T12))/D12</f>
        <v>5482.6340000000009</v>
      </c>
      <c r="Y12" s="104">
        <f>+(W12-(U12+T12))/D12</f>
        <v>4547.2453333333333</v>
      </c>
      <c r="Z12" s="106">
        <f>+R12/D12</f>
        <v>4079.3944333333334</v>
      </c>
    </row>
    <row r="13" spans="1:26">
      <c r="A13" s="21" t="s">
        <v>142</v>
      </c>
      <c r="B13" s="22" t="s">
        <v>206</v>
      </c>
      <c r="C13" s="23" t="s">
        <v>207</v>
      </c>
      <c r="D13" s="24">
        <v>26</v>
      </c>
      <c r="E13" s="25">
        <v>1</v>
      </c>
      <c r="F13" s="26">
        <v>1</v>
      </c>
      <c r="G13" s="25">
        <v>4.58</v>
      </c>
      <c r="H13" s="26">
        <v>0</v>
      </c>
      <c r="I13" s="25">
        <v>0</v>
      </c>
      <c r="J13" s="26">
        <v>4.5999999999999996</v>
      </c>
      <c r="K13" s="25">
        <v>2</v>
      </c>
      <c r="L13" s="26">
        <f>+K13+J13</f>
        <v>6.6</v>
      </c>
      <c r="M13" s="27">
        <f>+J13/(J13+K13)</f>
        <v>0.69696969696969691</v>
      </c>
      <c r="N13" s="26">
        <v>3.58</v>
      </c>
      <c r="O13" s="25">
        <f>+N13+L13</f>
        <v>10.18</v>
      </c>
      <c r="P13" s="26">
        <f>+D13/(H13+G13)</f>
        <v>5.676855895196506</v>
      </c>
      <c r="Q13" s="28">
        <v>-5387.6689999999999</v>
      </c>
      <c r="R13" s="29">
        <v>87339.467999999993</v>
      </c>
      <c r="S13" s="28">
        <v>59890.625999999997</v>
      </c>
      <c r="T13" s="29">
        <v>27383.651999999998</v>
      </c>
      <c r="U13" s="28">
        <v>0</v>
      </c>
      <c r="V13" s="29">
        <v>147230.09400000001</v>
      </c>
      <c r="W13" s="28">
        <v>141842.42499999999</v>
      </c>
      <c r="X13" s="29">
        <f>+(V13-(U13+T13))/D13</f>
        <v>4609.4785384615388</v>
      </c>
      <c r="Y13" s="28">
        <f>+(W13-(U13+T13))/D13</f>
        <v>4402.2604999999994</v>
      </c>
      <c r="Z13" s="30">
        <f>+R13/D13</f>
        <v>3359.2103076923077</v>
      </c>
    </row>
    <row r="14" spans="1:26">
      <c r="A14" s="90" t="s">
        <v>142</v>
      </c>
      <c r="B14" s="91" t="s">
        <v>152</v>
      </c>
      <c r="C14" s="80" t="s">
        <v>153</v>
      </c>
      <c r="D14" s="92">
        <v>24</v>
      </c>
      <c r="E14" s="93">
        <v>0.75</v>
      </c>
      <c r="F14" s="94">
        <v>0</v>
      </c>
      <c r="G14" s="93">
        <v>5</v>
      </c>
      <c r="H14" s="94">
        <v>0</v>
      </c>
      <c r="I14" s="93">
        <v>0</v>
      </c>
      <c r="J14" s="94">
        <v>2.75</v>
      </c>
      <c r="K14" s="93">
        <v>3</v>
      </c>
      <c r="L14" s="94">
        <v>5.75</v>
      </c>
      <c r="M14" s="95">
        <v>0.47826086956521741</v>
      </c>
      <c r="N14" s="94">
        <v>1</v>
      </c>
      <c r="O14" s="93">
        <v>6.75</v>
      </c>
      <c r="P14" s="94">
        <v>4.8</v>
      </c>
      <c r="Q14" s="59">
        <v>-1378.8019999999999</v>
      </c>
      <c r="R14" s="13">
        <v>52312.743000000002</v>
      </c>
      <c r="S14" s="59">
        <v>24008.555</v>
      </c>
      <c r="T14" s="13">
        <v>4804</v>
      </c>
      <c r="U14" s="59">
        <v>6721.8010000000004</v>
      </c>
      <c r="V14" s="13">
        <v>76321.297999999995</v>
      </c>
      <c r="W14" s="59">
        <v>74942.495999999999</v>
      </c>
      <c r="X14" s="13">
        <v>2699.812375</v>
      </c>
      <c r="Y14" s="59">
        <v>2642.3622916666668</v>
      </c>
      <c r="Z14" s="96">
        <v>2179.6976250000002</v>
      </c>
    </row>
    <row r="15" spans="1:26">
      <c r="A15" s="21" t="s">
        <v>142</v>
      </c>
      <c r="B15" s="22" t="s">
        <v>168</v>
      </c>
      <c r="C15" s="23" t="s">
        <v>169</v>
      </c>
      <c r="D15" s="24">
        <v>37</v>
      </c>
      <c r="E15" s="25">
        <v>0.8</v>
      </c>
      <c r="F15" s="26">
        <v>0</v>
      </c>
      <c r="G15" s="25">
        <v>5.0476000000000001</v>
      </c>
      <c r="H15" s="26">
        <v>0</v>
      </c>
      <c r="I15" s="25">
        <v>1.0476000000000001</v>
      </c>
      <c r="J15" s="26">
        <v>4.8952</v>
      </c>
      <c r="K15" s="25">
        <v>2</v>
      </c>
      <c r="L15" s="26">
        <v>6.8952</v>
      </c>
      <c r="M15" s="27">
        <v>0.70994314885717602</v>
      </c>
      <c r="N15" s="26">
        <v>5.6</v>
      </c>
      <c r="O15" s="25">
        <v>12.495200000000001</v>
      </c>
      <c r="P15" s="26">
        <v>7.3302163404390202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  <c r="W15" s="28">
        <v>0</v>
      </c>
      <c r="X15" s="29">
        <v>0</v>
      </c>
      <c r="Y15" s="28">
        <v>0</v>
      </c>
      <c r="Z15" s="30">
        <v>0</v>
      </c>
    </row>
    <row r="16" spans="1:26">
      <c r="A16" s="90" t="s">
        <v>142</v>
      </c>
      <c r="B16" s="91" t="s">
        <v>186</v>
      </c>
      <c r="C16" s="80" t="s">
        <v>187</v>
      </c>
      <c r="D16" s="92">
        <v>21</v>
      </c>
      <c r="E16" s="93">
        <v>0.8</v>
      </c>
      <c r="F16" s="94">
        <v>0.8</v>
      </c>
      <c r="G16" s="93">
        <v>2.2237999999999998</v>
      </c>
      <c r="H16" s="94">
        <v>0</v>
      </c>
      <c r="I16" s="93">
        <v>0</v>
      </c>
      <c r="J16" s="94">
        <v>1</v>
      </c>
      <c r="K16" s="93">
        <v>2.0238</v>
      </c>
      <c r="L16" s="94">
        <v>3.0238</v>
      </c>
      <c r="M16" s="95">
        <v>0.33070970302268671</v>
      </c>
      <c r="N16" s="94">
        <v>1.54</v>
      </c>
      <c r="O16" s="93">
        <v>4.5638000000000005</v>
      </c>
      <c r="P16" s="94">
        <v>9.4432952603651419</v>
      </c>
      <c r="Q16" s="59">
        <v>-5790.5796</v>
      </c>
      <c r="R16" s="13">
        <v>39470.770199999999</v>
      </c>
      <c r="S16" s="59">
        <v>26768.034600000003</v>
      </c>
      <c r="T16" s="13">
        <v>15584.566799999999</v>
      </c>
      <c r="U16" s="59">
        <v>5507.4769999999999</v>
      </c>
      <c r="V16" s="13">
        <v>66238.804799999998</v>
      </c>
      <c r="W16" s="59">
        <v>60448.225200000001</v>
      </c>
      <c r="X16" s="13">
        <v>2149.8457619047617</v>
      </c>
      <c r="Y16" s="59">
        <v>1874.1038761904763</v>
      </c>
      <c r="Z16" s="96">
        <v>1879.5604857142857</v>
      </c>
    </row>
    <row r="17" spans="1:26">
      <c r="A17" s="21" t="s">
        <v>142</v>
      </c>
      <c r="B17" s="22" t="s">
        <v>180</v>
      </c>
      <c r="C17" s="23" t="s">
        <v>183</v>
      </c>
      <c r="D17" s="24">
        <v>24</v>
      </c>
      <c r="E17" s="25">
        <v>0.8</v>
      </c>
      <c r="F17" s="26">
        <v>0.9</v>
      </c>
      <c r="G17" s="25">
        <v>4.9000000000000004</v>
      </c>
      <c r="H17" s="26">
        <v>0</v>
      </c>
      <c r="I17" s="25">
        <v>0</v>
      </c>
      <c r="J17" s="26">
        <v>3.2</v>
      </c>
      <c r="K17" s="25">
        <v>3.4</v>
      </c>
      <c r="L17" s="26">
        <v>6.6</v>
      </c>
      <c r="M17" s="27">
        <v>0.48484848484848492</v>
      </c>
      <c r="N17" s="26">
        <v>4</v>
      </c>
      <c r="O17" s="25">
        <v>10.6</v>
      </c>
      <c r="P17" s="26">
        <v>4.8979591836734686</v>
      </c>
      <c r="Q17" s="28">
        <v>-10397.264999999999</v>
      </c>
      <c r="R17" s="29">
        <v>115995.995</v>
      </c>
      <c r="S17" s="28">
        <v>40920.648999999998</v>
      </c>
      <c r="T17" s="29">
        <v>13724.736000000001</v>
      </c>
      <c r="U17" s="28">
        <v>14495.884</v>
      </c>
      <c r="V17" s="29">
        <v>156916.644</v>
      </c>
      <c r="W17" s="28">
        <v>146519.37899999999</v>
      </c>
      <c r="X17" s="29">
        <v>5362.3343333333332</v>
      </c>
      <c r="Y17" s="28">
        <v>4929.1149583333327</v>
      </c>
      <c r="Z17" s="30">
        <v>4833.1664583333331</v>
      </c>
    </row>
    <row r="18" spans="1:26">
      <c r="A18" s="90" t="s">
        <v>142</v>
      </c>
      <c r="B18" s="91" t="s">
        <v>218</v>
      </c>
      <c r="C18" s="80" t="s">
        <v>219</v>
      </c>
      <c r="D18" s="92">
        <v>41</v>
      </c>
      <c r="E18" s="93">
        <v>0.7</v>
      </c>
      <c r="F18" s="94">
        <v>0</v>
      </c>
      <c r="G18" s="93">
        <v>6.6</v>
      </c>
      <c r="H18" s="94">
        <v>0</v>
      </c>
      <c r="I18" s="93">
        <v>0</v>
      </c>
      <c r="J18" s="94">
        <v>6.4</v>
      </c>
      <c r="K18" s="93">
        <v>0.9</v>
      </c>
      <c r="L18" s="94">
        <v>7.3000000000000007</v>
      </c>
      <c r="M18" s="95">
        <v>0.87671232876712324</v>
      </c>
      <c r="N18" s="94">
        <v>3.8</v>
      </c>
      <c r="O18" s="93">
        <v>11.100000000000001</v>
      </c>
      <c r="P18" s="94">
        <v>6.2121212121212128</v>
      </c>
      <c r="Q18" s="59">
        <v>-3277.7429999999999</v>
      </c>
      <c r="R18" s="13">
        <v>101316.609</v>
      </c>
      <c r="S18" s="59">
        <v>56497.991000000002</v>
      </c>
      <c r="T18" s="13">
        <v>38008.991999999998</v>
      </c>
      <c r="U18" s="59">
        <v>1048.7329999999999</v>
      </c>
      <c r="V18" s="13">
        <v>157814.6</v>
      </c>
      <c r="W18" s="59">
        <v>154536.85699999999</v>
      </c>
      <c r="X18" s="13">
        <v>2896.5091463414633</v>
      </c>
      <c r="Y18" s="59">
        <v>2816.5641951219509</v>
      </c>
      <c r="Z18" s="96">
        <v>2471.1368048780487</v>
      </c>
    </row>
    <row r="19" spans="1:26">
      <c r="A19" s="21" t="s">
        <v>142</v>
      </c>
      <c r="B19" s="22" t="s">
        <v>199</v>
      </c>
      <c r="C19" s="23" t="s">
        <v>200</v>
      </c>
      <c r="D19" s="24">
        <v>39</v>
      </c>
      <c r="E19" s="25">
        <v>0.8</v>
      </c>
      <c r="F19" s="26">
        <v>0</v>
      </c>
      <c r="G19" s="25">
        <v>6.12</v>
      </c>
      <c r="H19" s="26">
        <v>1</v>
      </c>
      <c r="I19" s="25">
        <v>0.5</v>
      </c>
      <c r="J19" s="26">
        <v>7.42</v>
      </c>
      <c r="K19" s="25">
        <v>1</v>
      </c>
      <c r="L19" s="26">
        <v>8.42</v>
      </c>
      <c r="M19" s="27">
        <v>0.88123515439429934</v>
      </c>
      <c r="N19" s="26">
        <v>5.98</v>
      </c>
      <c r="O19" s="25">
        <v>14.4</v>
      </c>
      <c r="P19" s="26">
        <v>5.47752808988764</v>
      </c>
      <c r="Q19" s="28">
        <v>-10458.142</v>
      </c>
      <c r="R19" s="29">
        <v>132506.821</v>
      </c>
      <c r="S19" s="28">
        <v>67961.467999999993</v>
      </c>
      <c r="T19" s="29">
        <v>20997.501</v>
      </c>
      <c r="U19" s="28">
        <v>28941.862000000001</v>
      </c>
      <c r="V19" s="29">
        <v>200468.28899999999</v>
      </c>
      <c r="W19" s="28">
        <v>190010.147</v>
      </c>
      <c r="X19" s="29">
        <v>3859.7160512820506</v>
      </c>
      <c r="Y19" s="28">
        <v>3591.5585641025637</v>
      </c>
      <c r="Z19" s="30">
        <v>3397.610794871795</v>
      </c>
    </row>
    <row r="20" spans="1:26">
      <c r="A20" s="90" t="s">
        <v>142</v>
      </c>
      <c r="B20" s="91" t="s">
        <v>246</v>
      </c>
      <c r="C20" s="80" t="s">
        <v>247</v>
      </c>
      <c r="D20" s="92">
        <v>36</v>
      </c>
      <c r="E20" s="93">
        <v>0.8</v>
      </c>
      <c r="F20" s="94">
        <v>1</v>
      </c>
      <c r="G20" s="93">
        <v>7.81</v>
      </c>
      <c r="H20" s="94">
        <v>0</v>
      </c>
      <c r="I20" s="93">
        <v>1.34</v>
      </c>
      <c r="J20" s="94">
        <v>6.99</v>
      </c>
      <c r="K20" s="93">
        <v>3.96</v>
      </c>
      <c r="L20" s="94">
        <v>10.95</v>
      </c>
      <c r="M20" s="95">
        <v>0.63835616438356169</v>
      </c>
      <c r="N20" s="94">
        <v>5.83</v>
      </c>
      <c r="O20" s="93">
        <v>16.78</v>
      </c>
      <c r="P20" s="94">
        <v>4.6094750320102431</v>
      </c>
      <c r="Q20" s="59">
        <v>-5649.6350000000002</v>
      </c>
      <c r="R20" s="13">
        <v>116157.05</v>
      </c>
      <c r="S20" s="59">
        <v>81995.892000000007</v>
      </c>
      <c r="T20" s="13">
        <v>19113.984</v>
      </c>
      <c r="U20" s="59">
        <v>15319.742</v>
      </c>
      <c r="V20" s="13">
        <v>198152.94200000001</v>
      </c>
      <c r="W20" s="59">
        <v>192503.307</v>
      </c>
      <c r="X20" s="13">
        <v>4547.7560000000003</v>
      </c>
      <c r="Y20" s="59">
        <v>4390.8216944444448</v>
      </c>
      <c r="Z20" s="96">
        <v>3226.5847222222224</v>
      </c>
    </row>
    <row r="21" spans="1:26">
      <c r="A21" s="21" t="s">
        <v>142</v>
      </c>
      <c r="B21" s="22" t="s">
        <v>145</v>
      </c>
      <c r="C21" s="23" t="s">
        <v>146</v>
      </c>
      <c r="D21" s="24">
        <v>42</v>
      </c>
      <c r="E21" s="25">
        <v>0.75</v>
      </c>
      <c r="F21" s="26">
        <v>0</v>
      </c>
      <c r="G21" s="25">
        <v>5.6</v>
      </c>
      <c r="H21" s="26">
        <v>0</v>
      </c>
      <c r="I21" s="25">
        <v>0.8</v>
      </c>
      <c r="J21" s="26">
        <v>4.4800000000000004</v>
      </c>
      <c r="K21" s="25">
        <v>2.67</v>
      </c>
      <c r="L21" s="26">
        <f>+K21+J21</f>
        <v>7.15</v>
      </c>
      <c r="M21" s="27">
        <f>+J21/(J21+K21)</f>
        <v>0.62657342657342663</v>
      </c>
      <c r="N21" s="26">
        <v>4.2</v>
      </c>
      <c r="O21" s="25">
        <v>11.350000000000001</v>
      </c>
      <c r="P21" s="26">
        <f>+D21/(H21+G21)</f>
        <v>7.5000000000000009</v>
      </c>
      <c r="Q21" s="28">
        <v>-42569.038</v>
      </c>
      <c r="R21" s="29">
        <v>111328.24440000001</v>
      </c>
      <c r="S21" s="28">
        <v>80752.316999999995</v>
      </c>
      <c r="T21" s="29">
        <v>23101.116000000002</v>
      </c>
      <c r="U21" s="28">
        <v>11842.064</v>
      </c>
      <c r="V21" s="29">
        <v>192080.56140000001</v>
      </c>
      <c r="W21" s="28">
        <v>149511.52340000001</v>
      </c>
      <c r="X21" s="29">
        <f>+(V21-(U21+T21))/D21</f>
        <v>3741.3662238095239</v>
      </c>
      <c r="Y21" s="28">
        <f>+(W21-(U21+T21))/D21</f>
        <v>2727.8177000000005</v>
      </c>
      <c r="Z21" s="30">
        <f>+R21/D21</f>
        <v>2650.6724857142858</v>
      </c>
    </row>
    <row r="22" spans="1:26" s="15" customFormat="1">
      <c r="A22" s="107" t="s">
        <v>142</v>
      </c>
      <c r="B22" s="98" t="s">
        <v>266</v>
      </c>
      <c r="C22" s="108"/>
      <c r="D22" s="109">
        <f t="shared" ref="D22:L22" si="3">SUM(D13:D21)</f>
        <v>290</v>
      </c>
      <c r="E22" s="110">
        <f t="shared" si="3"/>
        <v>7.1999999999999993</v>
      </c>
      <c r="F22" s="110">
        <f t="shared" si="3"/>
        <v>3.7</v>
      </c>
      <c r="G22" s="110">
        <f t="shared" si="3"/>
        <v>47.881400000000006</v>
      </c>
      <c r="H22" s="110">
        <f t="shared" si="3"/>
        <v>1</v>
      </c>
      <c r="I22" s="110">
        <f t="shared" si="3"/>
        <v>3.6875999999999998</v>
      </c>
      <c r="J22" s="110">
        <f t="shared" si="3"/>
        <v>41.735200000000006</v>
      </c>
      <c r="K22" s="110">
        <f t="shared" si="3"/>
        <v>20.953800000000001</v>
      </c>
      <c r="L22" s="110">
        <f t="shared" si="3"/>
        <v>62.689</v>
      </c>
      <c r="M22" s="111">
        <f>+J22/(J22+K22)</f>
        <v>0.66574997208441677</v>
      </c>
      <c r="N22" s="110">
        <f t="shared" ref="N22:W22" si="4">SUM(N13:N21)</f>
        <v>35.53</v>
      </c>
      <c r="O22" s="110">
        <f t="shared" si="4"/>
        <v>98.219000000000023</v>
      </c>
      <c r="P22" s="110">
        <f t="shared" si="4"/>
        <v>55.947451013693239</v>
      </c>
      <c r="Q22" s="110">
        <f t="shared" si="4"/>
        <v>-84908.873599999992</v>
      </c>
      <c r="R22" s="110">
        <f t="shared" si="4"/>
        <v>756427.7006000001</v>
      </c>
      <c r="S22" s="110">
        <f t="shared" si="4"/>
        <v>438795.53259999998</v>
      </c>
      <c r="T22" s="110">
        <f t="shared" si="4"/>
        <v>162718.5478</v>
      </c>
      <c r="U22" s="110">
        <f t="shared" si="4"/>
        <v>83877.562999999995</v>
      </c>
      <c r="V22" s="110">
        <f t="shared" si="4"/>
        <v>1195223.2332000001</v>
      </c>
      <c r="W22" s="110">
        <f t="shared" si="4"/>
        <v>1110314.3595999999</v>
      </c>
      <c r="X22" s="16">
        <f>+(V22-(U22+T22))/D22</f>
        <v>3271.1280082758626</v>
      </c>
      <c r="Y22" s="112">
        <f>+(W22-(U22+T22))/D22</f>
        <v>2978.3387889655169</v>
      </c>
      <c r="Z22" s="113">
        <f>+R22/D22</f>
        <v>2608.3713813793106</v>
      </c>
    </row>
    <row r="23" spans="1:26">
      <c r="A23" s="70" t="s">
        <v>120</v>
      </c>
      <c r="B23" s="114" t="s">
        <v>121</v>
      </c>
      <c r="C23" s="72" t="s">
        <v>122</v>
      </c>
      <c r="D23" s="78">
        <v>94</v>
      </c>
      <c r="E23" s="74">
        <v>1</v>
      </c>
      <c r="F23" s="75">
        <v>1</v>
      </c>
      <c r="G23" s="74">
        <v>10.6075</v>
      </c>
      <c r="H23" s="75">
        <v>0</v>
      </c>
      <c r="I23" s="74">
        <v>1</v>
      </c>
      <c r="J23" s="75">
        <v>13.6075</v>
      </c>
      <c r="K23" s="74">
        <v>0</v>
      </c>
      <c r="L23" s="75">
        <v>13.6075</v>
      </c>
      <c r="M23" s="76">
        <v>1</v>
      </c>
      <c r="N23" s="75">
        <v>8.3000000000000007</v>
      </c>
      <c r="O23" s="74">
        <v>21.907499999999999</v>
      </c>
      <c r="P23" s="75">
        <v>8.8616544897478207</v>
      </c>
      <c r="Q23" s="77">
        <v>-1205.4090000000001</v>
      </c>
      <c r="R23" s="78">
        <v>174547.228</v>
      </c>
      <c r="S23" s="77">
        <v>126182.549</v>
      </c>
      <c r="T23" s="78">
        <v>67296.813999999998</v>
      </c>
      <c r="U23" s="77">
        <v>31342.050999999999</v>
      </c>
      <c r="V23" s="78">
        <v>300729.777</v>
      </c>
      <c r="W23" s="77">
        <v>299524.36800000002</v>
      </c>
      <c r="X23" s="78">
        <v>2149.9033191489361</v>
      </c>
      <c r="Y23" s="77">
        <v>2137.0798191489366</v>
      </c>
      <c r="Z23" s="79">
        <v>1856.8854042553191</v>
      </c>
    </row>
    <row r="24" spans="1:26">
      <c r="A24" s="90" t="s">
        <v>120</v>
      </c>
      <c r="B24" s="115" t="s">
        <v>135</v>
      </c>
      <c r="C24" s="80" t="s">
        <v>136</v>
      </c>
      <c r="D24" s="13">
        <v>90</v>
      </c>
      <c r="E24" s="93">
        <v>0.8</v>
      </c>
      <c r="F24" s="94">
        <v>1</v>
      </c>
      <c r="G24" s="93">
        <v>10.0457</v>
      </c>
      <c r="H24" s="94">
        <v>0</v>
      </c>
      <c r="I24" s="93">
        <v>1</v>
      </c>
      <c r="J24" s="94">
        <v>11.035699999999999</v>
      </c>
      <c r="K24" s="93">
        <v>1.81</v>
      </c>
      <c r="L24" s="94">
        <v>12.845699999999999</v>
      </c>
      <c r="M24" s="95">
        <v>0.85909681839058982</v>
      </c>
      <c r="N24" s="94">
        <v>7.0750000000000002</v>
      </c>
      <c r="O24" s="93">
        <v>19.9207</v>
      </c>
      <c r="P24" s="94">
        <v>8.9590571090118161</v>
      </c>
      <c r="Q24" s="59">
        <v>-10132.751</v>
      </c>
      <c r="R24" s="13">
        <v>157909.861</v>
      </c>
      <c r="S24" s="59">
        <v>92493.137000000002</v>
      </c>
      <c r="T24" s="13">
        <v>24227.232</v>
      </c>
      <c r="U24" s="59">
        <v>43023.031000000003</v>
      </c>
      <c r="V24" s="13">
        <v>250402.99799999999</v>
      </c>
      <c r="W24" s="59">
        <v>240270.247</v>
      </c>
      <c r="X24" s="13">
        <v>2035.0303888888886</v>
      </c>
      <c r="Y24" s="59">
        <v>1922.4442666666666</v>
      </c>
      <c r="Z24" s="96">
        <v>1754.5540111111111</v>
      </c>
    </row>
    <row r="25" spans="1:26">
      <c r="A25" s="21" t="s">
        <v>120</v>
      </c>
      <c r="B25" s="116" t="s">
        <v>199</v>
      </c>
      <c r="C25" s="23" t="s">
        <v>201</v>
      </c>
      <c r="D25" s="29">
        <v>67</v>
      </c>
      <c r="E25" s="25">
        <v>0.7</v>
      </c>
      <c r="F25" s="26">
        <v>0</v>
      </c>
      <c r="G25" s="25">
        <v>6.5</v>
      </c>
      <c r="H25" s="26">
        <v>2.9</v>
      </c>
      <c r="I25" s="25">
        <v>1.5</v>
      </c>
      <c r="J25" s="26">
        <v>10.35</v>
      </c>
      <c r="K25" s="25">
        <v>1.25</v>
      </c>
      <c r="L25" s="26">
        <f>+K25+J25</f>
        <v>11.6</v>
      </c>
      <c r="M25" s="27">
        <f>+J25/(J25+K25)</f>
        <v>0.89224137931034486</v>
      </c>
      <c r="N25" s="26">
        <v>10.69</v>
      </c>
      <c r="O25" s="25">
        <v>22.29</v>
      </c>
      <c r="P25" s="26">
        <f>+D25/(H25+G25)</f>
        <v>7.1276595744680851</v>
      </c>
      <c r="Q25" s="28">
        <v>-14149.892</v>
      </c>
      <c r="R25" s="29">
        <v>180888.32699999999</v>
      </c>
      <c r="S25" s="28">
        <v>79997.62</v>
      </c>
      <c r="T25" s="29">
        <v>21964.906999999999</v>
      </c>
      <c r="U25" s="28">
        <v>28905.63</v>
      </c>
      <c r="V25" s="29">
        <v>260885.94699999999</v>
      </c>
      <c r="W25" s="28">
        <v>246736.05499999999</v>
      </c>
      <c r="X25" s="29">
        <f>+(V25-(U25+T25))/D25</f>
        <v>3134.5583582089548</v>
      </c>
      <c r="Y25" s="28">
        <f>+(W25-(U25+T25))/D25</f>
        <v>2923.3659402985072</v>
      </c>
      <c r="Z25" s="30">
        <f>+R25/D25</f>
        <v>2699.8257761194027</v>
      </c>
    </row>
    <row r="26" spans="1:26">
      <c r="A26" s="90" t="s">
        <v>120</v>
      </c>
      <c r="B26" s="115" t="s">
        <v>231</v>
      </c>
      <c r="C26" s="80" t="s">
        <v>232</v>
      </c>
      <c r="D26" s="13">
        <v>53</v>
      </c>
      <c r="E26" s="93">
        <v>1</v>
      </c>
      <c r="F26" s="94">
        <v>1</v>
      </c>
      <c r="G26" s="93">
        <v>5.8413000000000004</v>
      </c>
      <c r="H26" s="94">
        <v>0</v>
      </c>
      <c r="I26" s="93">
        <v>0</v>
      </c>
      <c r="J26" s="94">
        <v>5.8003999999999998</v>
      </c>
      <c r="K26" s="93">
        <v>2.0409000000000002</v>
      </c>
      <c r="L26" s="94">
        <f>+K26+J26</f>
        <v>7.8413000000000004</v>
      </c>
      <c r="M26" s="95">
        <f>+J26/(J26+K26)</f>
        <v>0.73972428041268656</v>
      </c>
      <c r="N26" s="94">
        <v>5.3155000000000019</v>
      </c>
      <c r="O26" s="93">
        <v>13.156800000000002</v>
      </c>
      <c r="P26" s="94">
        <f>+D26/(H26+G26)</f>
        <v>9.0733227192576997</v>
      </c>
      <c r="Q26" s="59">
        <v>-8818.2009999999991</v>
      </c>
      <c r="R26" s="13">
        <v>127848.726</v>
      </c>
      <c r="S26" s="59">
        <v>59602.394999999997</v>
      </c>
      <c r="T26" s="13">
        <v>16955.946</v>
      </c>
      <c r="U26" s="59">
        <v>16701.864000000001</v>
      </c>
      <c r="V26" s="13">
        <v>187451.12100000001</v>
      </c>
      <c r="W26" s="59">
        <v>178632.92</v>
      </c>
      <c r="X26" s="13">
        <f>+(V26-(U26+T26))/D26</f>
        <v>2901.7605849056608</v>
      </c>
      <c r="Y26" s="59">
        <f>+(W26-(U26+T26))/D26</f>
        <v>2735.3794339622646</v>
      </c>
      <c r="Z26" s="96">
        <f>+R26/D26</f>
        <v>2412.240113207547</v>
      </c>
    </row>
    <row r="27" spans="1:26">
      <c r="A27" s="21" t="s">
        <v>120</v>
      </c>
      <c r="B27" s="116" t="s">
        <v>250</v>
      </c>
      <c r="C27" s="23" t="s">
        <v>251</v>
      </c>
      <c r="D27" s="29">
        <v>51</v>
      </c>
      <c r="E27" s="25">
        <v>0.9</v>
      </c>
      <c r="F27" s="26">
        <v>1</v>
      </c>
      <c r="G27" s="25">
        <v>6.8</v>
      </c>
      <c r="H27" s="26">
        <v>0</v>
      </c>
      <c r="I27" s="25">
        <v>0</v>
      </c>
      <c r="J27" s="26">
        <v>8.6999999999999993</v>
      </c>
      <c r="K27" s="25">
        <v>0</v>
      </c>
      <c r="L27" s="26">
        <f>+K27+J27</f>
        <v>8.6999999999999993</v>
      </c>
      <c r="M27" s="27">
        <f>+J27/(J27+K27)</f>
        <v>1</v>
      </c>
      <c r="N27" s="26">
        <v>1.5</v>
      </c>
      <c r="O27" s="25">
        <v>10.199999999999999</v>
      </c>
      <c r="P27" s="26">
        <f>+D27/(H27+G27)</f>
        <v>7.5</v>
      </c>
      <c r="Q27" s="28">
        <v>-4482.9260000000004</v>
      </c>
      <c r="R27" s="29">
        <v>96252.698000000004</v>
      </c>
      <c r="S27" s="28">
        <v>65651.933999999994</v>
      </c>
      <c r="T27" s="29">
        <v>12986.34</v>
      </c>
      <c r="U27" s="28">
        <v>15363.322</v>
      </c>
      <c r="V27" s="29">
        <v>161904.63200000001</v>
      </c>
      <c r="W27" s="28">
        <v>157421.70600000001</v>
      </c>
      <c r="X27" s="29">
        <f>+(V27-(U27+T27))/D27</f>
        <v>2618.7249019607843</v>
      </c>
      <c r="Y27" s="28">
        <f>+(W27-(U27+T27))/D27</f>
        <v>2530.8243921568628</v>
      </c>
      <c r="Z27" s="30">
        <f>+R27/D27</f>
        <v>1887.3078039215686</v>
      </c>
    </row>
    <row r="28" spans="1:26">
      <c r="A28" s="90" t="s">
        <v>120</v>
      </c>
      <c r="B28" s="115" t="s">
        <v>216</v>
      </c>
      <c r="C28" s="80" t="s">
        <v>217</v>
      </c>
      <c r="D28" s="13">
        <v>75</v>
      </c>
      <c r="E28" s="93">
        <v>0.65</v>
      </c>
      <c r="F28" s="94">
        <v>0</v>
      </c>
      <c r="G28" s="93">
        <v>9.26</v>
      </c>
      <c r="H28" s="94">
        <v>0</v>
      </c>
      <c r="I28" s="93">
        <v>1</v>
      </c>
      <c r="J28" s="94">
        <v>6.06</v>
      </c>
      <c r="K28" s="93">
        <v>5.85</v>
      </c>
      <c r="L28" s="94">
        <v>11.91</v>
      </c>
      <c r="M28" s="95">
        <v>0.50881612090680095</v>
      </c>
      <c r="N28" s="94">
        <v>7.2</v>
      </c>
      <c r="O28" s="93">
        <v>19.11</v>
      </c>
      <c r="P28" s="94">
        <v>8.0993520518358526</v>
      </c>
      <c r="Q28" s="59">
        <v>-2538.9029999999998</v>
      </c>
      <c r="R28" s="13">
        <v>123364.639</v>
      </c>
      <c r="S28" s="59">
        <v>45622.43</v>
      </c>
      <c r="T28" s="13">
        <v>7737.6239999999998</v>
      </c>
      <c r="U28" s="59">
        <v>9964.9079999999994</v>
      </c>
      <c r="V28" s="13">
        <v>168987.06899999999</v>
      </c>
      <c r="W28" s="59">
        <v>166448.166</v>
      </c>
      <c r="X28" s="13">
        <v>2017.1271599999998</v>
      </c>
      <c r="Y28" s="59">
        <v>1983.2751199999998</v>
      </c>
      <c r="Z28" s="96">
        <v>1644.8618533333333</v>
      </c>
    </row>
    <row r="29" spans="1:26">
      <c r="A29" s="21" t="s">
        <v>120</v>
      </c>
      <c r="B29" s="116" t="s">
        <v>250</v>
      </c>
      <c r="C29" s="23" t="s">
        <v>252</v>
      </c>
      <c r="D29" s="29">
        <v>84</v>
      </c>
      <c r="E29" s="25">
        <v>0.9</v>
      </c>
      <c r="F29" s="26">
        <v>1</v>
      </c>
      <c r="G29" s="25">
        <v>10.2203</v>
      </c>
      <c r="H29" s="26">
        <v>0</v>
      </c>
      <c r="I29" s="25">
        <v>1.0476000000000001</v>
      </c>
      <c r="J29" s="26">
        <v>13.167899999999999</v>
      </c>
      <c r="K29" s="25">
        <v>0</v>
      </c>
      <c r="L29" s="26">
        <v>13.167899999999999</v>
      </c>
      <c r="M29" s="27">
        <v>1</v>
      </c>
      <c r="N29" s="26">
        <v>5.0599999999999996</v>
      </c>
      <c r="O29" s="25">
        <v>18.227899999999998</v>
      </c>
      <c r="P29" s="26">
        <v>8.2189368218154062</v>
      </c>
      <c r="Q29" s="28">
        <v>-9457.0959999999995</v>
      </c>
      <c r="R29" s="29">
        <v>150594.99799999999</v>
      </c>
      <c r="S29" s="28">
        <v>104063.46400000001</v>
      </c>
      <c r="T29" s="29">
        <v>26402.830999999998</v>
      </c>
      <c r="U29" s="28">
        <v>20975.277999999998</v>
      </c>
      <c r="V29" s="29">
        <v>254658.462</v>
      </c>
      <c r="W29" s="28">
        <v>245201.36600000001</v>
      </c>
      <c r="X29" s="29">
        <v>2467.6232500000001</v>
      </c>
      <c r="Y29" s="28">
        <v>2355.0387738095242</v>
      </c>
      <c r="Z29" s="30">
        <v>1792.7975952380953</v>
      </c>
    </row>
    <row r="30" spans="1:26" s="15" customFormat="1">
      <c r="A30" s="117" t="s">
        <v>120</v>
      </c>
      <c r="B30" s="118" t="s">
        <v>267</v>
      </c>
      <c r="C30" s="97"/>
      <c r="D30" s="119">
        <f>SUM(D23:D29)</f>
        <v>514</v>
      </c>
      <c r="E30" s="101">
        <f>SUM(E23:E29)</f>
        <v>5.9500000000000011</v>
      </c>
      <c r="F30" s="120">
        <f t="shared" ref="F30:L30" si="5">SUM(F23:F29)</f>
        <v>5</v>
      </c>
      <c r="G30" s="101">
        <f t="shared" si="5"/>
        <v>59.274799999999999</v>
      </c>
      <c r="H30" s="120">
        <f t="shared" si="5"/>
        <v>2.9</v>
      </c>
      <c r="I30" s="101">
        <f t="shared" si="5"/>
        <v>5.5476000000000001</v>
      </c>
      <c r="J30" s="120">
        <f t="shared" si="5"/>
        <v>68.721500000000006</v>
      </c>
      <c r="K30" s="101">
        <f t="shared" si="5"/>
        <v>10.950900000000001</v>
      </c>
      <c r="L30" s="120">
        <f t="shared" si="5"/>
        <v>79.672399999999996</v>
      </c>
      <c r="M30" s="121">
        <f>+J30/(J30+K30)</f>
        <v>0.86255089591878742</v>
      </c>
      <c r="N30" s="120">
        <f>SUM(N23:N29)</f>
        <v>45.140500000000003</v>
      </c>
      <c r="O30" s="101">
        <f t="shared" ref="O30:P30" si="6">SUM(O23:O29)</f>
        <v>124.81290000000001</v>
      </c>
      <c r="P30" s="120">
        <f t="shared" si="6"/>
        <v>57.839982766136671</v>
      </c>
      <c r="Q30" s="104">
        <f>SUM(Q23:Q29)</f>
        <v>-50785.177999999993</v>
      </c>
      <c r="R30" s="119">
        <f t="shared" ref="R30:W30" si="7">SUM(R23:R29)</f>
        <v>1011406.477</v>
      </c>
      <c r="S30" s="104">
        <f t="shared" si="7"/>
        <v>573613.52899999998</v>
      </c>
      <c r="T30" s="119">
        <f t="shared" si="7"/>
        <v>177571.69400000002</v>
      </c>
      <c r="U30" s="104">
        <f t="shared" si="7"/>
        <v>166276.08399999997</v>
      </c>
      <c r="V30" s="119">
        <f t="shared" si="7"/>
        <v>1585020.0060000001</v>
      </c>
      <c r="W30" s="104">
        <f t="shared" si="7"/>
        <v>1534234.828</v>
      </c>
      <c r="X30" s="119">
        <f>+(V30-(U30+T30))/D30</f>
        <v>2414.7319610894942</v>
      </c>
      <c r="Y30" s="122">
        <f>+(W30-(U30+T30))/D30</f>
        <v>2315.9281128404668</v>
      </c>
      <c r="Z30" s="123">
        <f>+R30/D30</f>
        <v>1967.7168813229571</v>
      </c>
    </row>
    <row r="31" spans="1:26">
      <c r="A31" s="70" t="s">
        <v>34</v>
      </c>
      <c r="B31" s="114" t="s">
        <v>32</v>
      </c>
      <c r="C31" s="72" t="s">
        <v>35</v>
      </c>
      <c r="D31" s="78">
        <v>185</v>
      </c>
      <c r="E31" s="74">
        <v>0.75</v>
      </c>
      <c r="F31" s="75">
        <v>2</v>
      </c>
      <c r="G31" s="74">
        <v>16.269300000000001</v>
      </c>
      <c r="H31" s="75">
        <v>1.02</v>
      </c>
      <c r="I31" s="74">
        <v>1.0081</v>
      </c>
      <c r="J31" s="75">
        <v>18.281199999999998</v>
      </c>
      <c r="K31" s="74">
        <v>2.7662</v>
      </c>
      <c r="L31" s="75">
        <v>21.0474</v>
      </c>
      <c r="M31" s="76">
        <v>0.86857284035082716</v>
      </c>
      <c r="N31" s="75">
        <v>23.26</v>
      </c>
      <c r="O31" s="74">
        <v>44.307400000000001</v>
      </c>
      <c r="P31" s="75">
        <v>10.700259698194836</v>
      </c>
      <c r="Q31" s="77">
        <v>-16283.425999999999</v>
      </c>
      <c r="R31" s="78">
        <v>279708.46600000001</v>
      </c>
      <c r="S31" s="77">
        <v>79559.796000000002</v>
      </c>
      <c r="T31" s="78">
        <v>43529.671000000002</v>
      </c>
      <c r="U31" s="77">
        <v>0</v>
      </c>
      <c r="V31" s="78">
        <v>359268.26199999999</v>
      </c>
      <c r="W31" s="77">
        <v>342984.83600000001</v>
      </c>
      <c r="X31" s="78">
        <v>1706.6950864864866</v>
      </c>
      <c r="Y31" s="77">
        <v>1618.6765675675679</v>
      </c>
      <c r="Z31" s="79">
        <v>1511.9376540540541</v>
      </c>
    </row>
    <row r="32" spans="1:26">
      <c r="A32" s="90" t="s">
        <v>34</v>
      </c>
      <c r="B32" s="115" t="s">
        <v>99</v>
      </c>
      <c r="C32" s="80" t="s">
        <v>100</v>
      </c>
      <c r="D32" s="13">
        <v>110</v>
      </c>
      <c r="E32" s="93">
        <v>0.5</v>
      </c>
      <c r="F32" s="94">
        <v>0.5</v>
      </c>
      <c r="G32" s="93">
        <v>9.9</v>
      </c>
      <c r="H32" s="94">
        <v>1</v>
      </c>
      <c r="I32" s="93">
        <v>1</v>
      </c>
      <c r="J32" s="94">
        <v>11.9</v>
      </c>
      <c r="K32" s="93">
        <v>1</v>
      </c>
      <c r="L32" s="94">
        <v>12.9</v>
      </c>
      <c r="M32" s="95">
        <v>0.92248062015503873</v>
      </c>
      <c r="N32" s="94">
        <v>9.6999999999999993</v>
      </c>
      <c r="O32" s="93">
        <v>22.6</v>
      </c>
      <c r="P32" s="94">
        <v>10.091743119266054</v>
      </c>
      <c r="Q32" s="59">
        <v>-42112</v>
      </c>
      <c r="R32" s="13">
        <v>179519</v>
      </c>
      <c r="S32" s="59">
        <v>88334</v>
      </c>
      <c r="T32" s="13">
        <v>61209</v>
      </c>
      <c r="U32" s="59">
        <v>0</v>
      </c>
      <c r="V32" s="13">
        <v>267853</v>
      </c>
      <c r="W32" s="59">
        <v>225741</v>
      </c>
      <c r="X32" s="13">
        <v>1878.5818181818181</v>
      </c>
      <c r="Y32" s="59">
        <v>1495.7454545454545</v>
      </c>
      <c r="Z32" s="96">
        <v>1631.9909090909091</v>
      </c>
    </row>
    <row r="33" spans="1:26">
      <c r="A33" s="21" t="s">
        <v>34</v>
      </c>
      <c r="B33" s="116" t="s">
        <v>189</v>
      </c>
      <c r="C33" s="23" t="s">
        <v>190</v>
      </c>
      <c r="D33" s="29">
        <v>144</v>
      </c>
      <c r="E33" s="25">
        <v>0.8</v>
      </c>
      <c r="F33" s="26">
        <v>1</v>
      </c>
      <c r="G33" s="25">
        <v>15.72</v>
      </c>
      <c r="H33" s="26">
        <v>1</v>
      </c>
      <c r="I33" s="25">
        <v>2</v>
      </c>
      <c r="J33" s="26">
        <v>19.89</v>
      </c>
      <c r="K33" s="25">
        <v>0.63</v>
      </c>
      <c r="L33" s="26">
        <v>20.52</v>
      </c>
      <c r="M33" s="27">
        <v>0.9692982456140351</v>
      </c>
      <c r="N33" s="26">
        <v>8.77</v>
      </c>
      <c r="O33" s="25">
        <v>29.29</v>
      </c>
      <c r="P33" s="26">
        <v>8.6124401913875612</v>
      </c>
      <c r="Q33" s="28">
        <v>-23152.45</v>
      </c>
      <c r="R33" s="29">
        <v>243985.41</v>
      </c>
      <c r="S33" s="28">
        <v>140101.046</v>
      </c>
      <c r="T33" s="29">
        <v>36966.980000000003</v>
      </c>
      <c r="U33" s="28">
        <v>34075.336000000003</v>
      </c>
      <c r="V33" s="29">
        <v>384086.45600000001</v>
      </c>
      <c r="W33" s="28">
        <v>360934.00599999999</v>
      </c>
      <c r="X33" s="29">
        <v>2173.9176388888891</v>
      </c>
      <c r="Y33" s="28">
        <v>2013.1367361111111</v>
      </c>
      <c r="Z33" s="30">
        <v>1694.3431250000001</v>
      </c>
    </row>
    <row r="34" spans="1:26" s="15" customFormat="1">
      <c r="A34" s="107" t="s">
        <v>34</v>
      </c>
      <c r="B34" s="118" t="s">
        <v>268</v>
      </c>
      <c r="C34" s="107"/>
      <c r="D34" s="119">
        <f t="shared" ref="D34:L34" si="8">SUM(D31:D33)</f>
        <v>439</v>
      </c>
      <c r="E34" s="138">
        <f t="shared" si="8"/>
        <v>2.0499999999999998</v>
      </c>
      <c r="F34" s="120">
        <f t="shared" si="8"/>
        <v>3.5</v>
      </c>
      <c r="G34" s="138">
        <f t="shared" si="8"/>
        <v>41.889299999999999</v>
      </c>
      <c r="H34" s="120">
        <f t="shared" si="8"/>
        <v>3.02</v>
      </c>
      <c r="I34" s="138">
        <f t="shared" si="8"/>
        <v>4.0080999999999998</v>
      </c>
      <c r="J34" s="120">
        <f t="shared" si="8"/>
        <v>50.071199999999997</v>
      </c>
      <c r="K34" s="138">
        <f t="shared" si="8"/>
        <v>4.3962000000000003</v>
      </c>
      <c r="L34" s="120">
        <f t="shared" si="8"/>
        <v>54.467399999999998</v>
      </c>
      <c r="M34" s="121">
        <f>+J34/(J34+K34)</f>
        <v>0.91928750041309115</v>
      </c>
      <c r="N34" s="120">
        <f t="shared" ref="N34:W34" si="9">SUM(N31:N33)</f>
        <v>41.730000000000004</v>
      </c>
      <c r="O34" s="138">
        <f t="shared" si="9"/>
        <v>96.197399999999988</v>
      </c>
      <c r="P34" s="120">
        <f t="shared" si="9"/>
        <v>29.404443008848453</v>
      </c>
      <c r="Q34" s="120">
        <f t="shared" si="9"/>
        <v>-81547.876000000004</v>
      </c>
      <c r="R34" s="120">
        <f t="shared" si="9"/>
        <v>703212.87600000005</v>
      </c>
      <c r="S34" s="120">
        <f t="shared" si="9"/>
        <v>307994.842</v>
      </c>
      <c r="T34" s="120">
        <f t="shared" si="9"/>
        <v>141705.65100000001</v>
      </c>
      <c r="U34" s="120">
        <f t="shared" si="9"/>
        <v>34075.336000000003</v>
      </c>
      <c r="V34" s="120">
        <f t="shared" si="9"/>
        <v>1011207.718</v>
      </c>
      <c r="W34" s="120">
        <f t="shared" si="9"/>
        <v>929659.84199999995</v>
      </c>
      <c r="X34" s="119">
        <f>+(V34-(U34+T34))/D34</f>
        <v>1903.0221662870158</v>
      </c>
      <c r="Y34" s="122">
        <f>+(W34-(U34+T34))/D34</f>
        <v>1717.2639066059226</v>
      </c>
      <c r="Z34" s="123">
        <f>+R34/D34</f>
        <v>1601.8516537585422</v>
      </c>
    </row>
    <row r="35" spans="1:26">
      <c r="A35" s="70" t="s">
        <v>41</v>
      </c>
      <c r="B35" s="114" t="s">
        <v>32</v>
      </c>
      <c r="C35" s="72" t="s">
        <v>42</v>
      </c>
      <c r="D35" s="78">
        <v>285</v>
      </c>
      <c r="E35" s="74">
        <v>0.5</v>
      </c>
      <c r="F35" s="75">
        <v>1</v>
      </c>
      <c r="G35" s="74">
        <v>25.9937</v>
      </c>
      <c r="H35" s="75">
        <v>2</v>
      </c>
      <c r="I35" s="74">
        <v>1.81</v>
      </c>
      <c r="J35" s="75">
        <v>28.593699999999998</v>
      </c>
      <c r="K35" s="74">
        <v>2.71</v>
      </c>
      <c r="L35" s="75">
        <f>+K35+J35</f>
        <v>31.303699999999999</v>
      </c>
      <c r="M35" s="76">
        <f>+J35/(J35+K35)</f>
        <v>0.91342876401192186</v>
      </c>
      <c r="N35" s="75">
        <v>12.62</v>
      </c>
      <c r="O35" s="74">
        <v>43.923699999999997</v>
      </c>
      <c r="P35" s="75">
        <f>+D35/(H35+G35)</f>
        <v>10.180862122549001</v>
      </c>
      <c r="Q35" s="77">
        <v>-14391.297</v>
      </c>
      <c r="R35" s="78">
        <v>385091.27</v>
      </c>
      <c r="S35" s="77">
        <v>150874.09299999999</v>
      </c>
      <c r="T35" s="78">
        <v>85542.7</v>
      </c>
      <c r="U35" s="77">
        <v>0</v>
      </c>
      <c r="V35" s="78">
        <v>535965.36300000001</v>
      </c>
      <c r="W35" s="77">
        <v>521574.06599999999</v>
      </c>
      <c r="X35" s="78">
        <f>+(V35-(U35+T35))/D35</f>
        <v>1580.4303964912281</v>
      </c>
      <c r="Y35" s="77">
        <f>+(W35-(U35+T35))/D35</f>
        <v>1529.9346175438595</v>
      </c>
      <c r="Z35" s="79">
        <f>+R35/D35</f>
        <v>1351.1974385964913</v>
      </c>
    </row>
    <row r="36" spans="1:26" s="15" customFormat="1">
      <c r="A36" s="124" t="s">
        <v>41</v>
      </c>
      <c r="B36" s="125" t="s">
        <v>269</v>
      </c>
      <c r="C36" s="124"/>
      <c r="D36" s="126">
        <f t="shared" ref="D36:L36" si="10">+D35</f>
        <v>285</v>
      </c>
      <c r="E36" s="127">
        <f t="shared" si="10"/>
        <v>0.5</v>
      </c>
      <c r="F36" s="127">
        <f t="shared" si="10"/>
        <v>1</v>
      </c>
      <c r="G36" s="127">
        <f t="shared" si="10"/>
        <v>25.9937</v>
      </c>
      <c r="H36" s="127">
        <f t="shared" si="10"/>
        <v>2</v>
      </c>
      <c r="I36" s="127">
        <f t="shared" si="10"/>
        <v>1.81</v>
      </c>
      <c r="J36" s="127">
        <f t="shared" si="10"/>
        <v>28.593699999999998</v>
      </c>
      <c r="K36" s="127">
        <f t="shared" si="10"/>
        <v>2.71</v>
      </c>
      <c r="L36" s="127">
        <f t="shared" si="10"/>
        <v>31.303699999999999</v>
      </c>
      <c r="M36" s="128">
        <f>+J36/(J36+K36)</f>
        <v>0.91342876401192186</v>
      </c>
      <c r="N36" s="129">
        <v>12.62</v>
      </c>
      <c r="O36" s="127">
        <f t="shared" ref="O36:Z36" si="11">+O35</f>
        <v>43.923699999999997</v>
      </c>
      <c r="P36" s="127">
        <f t="shared" si="11"/>
        <v>10.180862122549001</v>
      </c>
      <c r="Q36" s="130">
        <f t="shared" si="11"/>
        <v>-14391.297</v>
      </c>
      <c r="R36" s="130">
        <f t="shared" si="11"/>
        <v>385091.27</v>
      </c>
      <c r="S36" s="130">
        <f t="shared" si="11"/>
        <v>150874.09299999999</v>
      </c>
      <c r="T36" s="130">
        <f t="shared" si="11"/>
        <v>85542.7</v>
      </c>
      <c r="U36" s="130">
        <f t="shared" si="11"/>
        <v>0</v>
      </c>
      <c r="V36" s="130">
        <f t="shared" si="11"/>
        <v>535965.36300000001</v>
      </c>
      <c r="W36" s="131">
        <f t="shared" si="11"/>
        <v>521574.06599999999</v>
      </c>
      <c r="X36" s="130">
        <f t="shared" si="11"/>
        <v>1580.4303964912281</v>
      </c>
      <c r="Y36" s="130">
        <f t="shared" si="11"/>
        <v>1529.9346175438595</v>
      </c>
      <c r="Z36" s="130">
        <f t="shared" si="11"/>
        <v>1351.1974385964913</v>
      </c>
    </row>
    <row r="37" spans="1:26">
      <c r="A37" s="132"/>
      <c r="B37" s="133" t="s">
        <v>270</v>
      </c>
      <c r="C37" s="133"/>
      <c r="D37" s="87">
        <f>+D36+D34+D30+D22+D12</f>
        <v>1558</v>
      </c>
      <c r="E37" s="84">
        <f t="shared" ref="E37:W37" si="12">+E36+E34+E30+E22+E12</f>
        <v>17.86</v>
      </c>
      <c r="F37" s="84">
        <f t="shared" si="12"/>
        <v>14.51</v>
      </c>
      <c r="G37" s="84">
        <f t="shared" si="12"/>
        <v>180.96420000000001</v>
      </c>
      <c r="H37" s="84">
        <f t="shared" si="12"/>
        <v>8.92</v>
      </c>
      <c r="I37" s="84">
        <f t="shared" si="12"/>
        <v>15.0533</v>
      </c>
      <c r="J37" s="84">
        <f t="shared" si="12"/>
        <v>194.19659999999999</v>
      </c>
      <c r="K37" s="84">
        <f t="shared" si="12"/>
        <v>42.020900000000005</v>
      </c>
      <c r="L37" s="84">
        <f t="shared" si="12"/>
        <v>236.21749999999997</v>
      </c>
      <c r="M37" s="86">
        <f>+J37/(J37+K37)</f>
        <v>0.82210928487516799</v>
      </c>
      <c r="N37" s="84">
        <f t="shared" si="12"/>
        <v>140.3905</v>
      </c>
      <c r="O37" s="84">
        <f t="shared" si="12"/>
        <v>376.608</v>
      </c>
      <c r="P37" s="84">
        <f t="shared" si="12"/>
        <v>168.8180184589651</v>
      </c>
      <c r="Q37" s="87">
        <f t="shared" si="12"/>
        <v>-259694.88459999999</v>
      </c>
      <c r="R37" s="87">
        <f t="shared" si="12"/>
        <v>2978520.1566000003</v>
      </c>
      <c r="S37" s="87">
        <f t="shared" si="12"/>
        <v>1517810.4675999999</v>
      </c>
      <c r="T37" s="87">
        <f t="shared" si="12"/>
        <v>571733.63679999998</v>
      </c>
      <c r="U37" s="87">
        <f t="shared" si="12"/>
        <v>284469.223</v>
      </c>
      <c r="V37" s="87">
        <f t="shared" si="12"/>
        <v>4496330.6241999995</v>
      </c>
      <c r="W37" s="87">
        <f t="shared" si="12"/>
        <v>4236635.7396</v>
      </c>
      <c r="X37" s="87">
        <f>+(V37-(U37+T37))/D37</f>
        <v>2336.4106318356867</v>
      </c>
      <c r="Y37" s="87">
        <f>+(W37-(U37+T37))/D37</f>
        <v>2169.7258535301671</v>
      </c>
      <c r="Z37" s="87">
        <f>+R37/D37</f>
        <v>1911.7587654685497</v>
      </c>
    </row>
  </sheetData>
  <sheetProtection algorithmName="SHA-512" hashValue="7k+kg//Sqfd/U+1SBaYGR9ciGXo/PyGQqdJJ3k8L7neNdkQohFhujuKUMwcum0ezuDtP4yb4Ca+xRO21IDB2Pg==" saltValue="zuhlDriJzKi2IXeUcltCWg==" spinCount="100000" sheet="1" objects="1" scenarios="1" formatCells="0" formatColumns="0" formatRows="0" sort="0" autoFilter="0" pivotTables="0"/>
  <autoFilter ref="A8:B8" xr:uid="{B43F5F70-DED5-43AF-887F-52ED9D15C9B7}"/>
  <pageMargins left="0.7" right="0.7" top="0.75" bottom="0.75" header="0.3" footer="0.3"/>
  <ignoredErrors>
    <ignoredError sqref="X36 Y36:Z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9974-11DE-411D-BD30-520DC075E28B}">
  <dimension ref="A1"/>
  <sheetViews>
    <sheetView workbookViewId="0">
      <selection activeCell="F35" sqref="F3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Grunntafla</vt:lpstr>
      <vt:lpstr>Filter</vt:lpstr>
      <vt:lpstr>PIVOT</vt:lpstr>
      <vt:lpstr>Samreknir skólar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Freyja Ágústsdóttir</dc:creator>
  <cp:lastModifiedBy>Valgerður Freyja Ágústsdóttir</cp:lastModifiedBy>
  <dcterms:created xsi:type="dcterms:W3CDTF">2019-09-23T08:33:58Z</dcterms:created>
  <dcterms:modified xsi:type="dcterms:W3CDTF">2020-01-27T09:52:40Z</dcterms:modified>
</cp:coreProperties>
</file>