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Hag- og upplysingasvid\Hagdeild\Skólaskýrslan\Uppl um skóla 2019\"/>
    </mc:Choice>
  </mc:AlternateContent>
  <xr:revisionPtr revIDLastSave="0" documentId="8_{7EF8C5C6-D443-4C20-B84F-4CA3B9652521}" xr6:coauthVersionLast="45" xr6:coauthVersionMax="45" xr10:uidLastSave="{00000000-0000-0000-0000-000000000000}"/>
  <bookViews>
    <workbookView xWindow="-120" yWindow="-120" windowWidth="30960" windowHeight="16920" activeTab="1" xr2:uid="{C0009076-E1D6-4819-9124-76ADB80C1C18}"/>
  </bookViews>
  <sheets>
    <sheet name="Pivot" sheetId="7" r:id="rId1"/>
    <sheet name="Grunntafla" sheetId="1" r:id="rId2"/>
    <sheet name="Filter" sheetId="3" r:id="rId3"/>
    <sheet name="samreknir skólar" sheetId="5" r:id="rId4"/>
  </sheets>
  <definedNames>
    <definedName name="_xlnm._FilterDatabase" localSheetId="2" hidden="1">Filter!$A$8:$B$8</definedName>
    <definedName name="_xlnm._FilterDatabase" localSheetId="3" hidden="1">'samreknir skólar'!$A$8:$B$8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5" l="1"/>
  <c r="U16" i="5"/>
  <c r="X16" i="5" s="1"/>
  <c r="T16" i="5"/>
  <c r="W16" i="5" s="1"/>
  <c r="S16" i="5"/>
  <c r="F16" i="5"/>
  <c r="H16" i="5" s="1"/>
  <c r="W28" i="3"/>
  <c r="V28" i="3"/>
  <c r="U28" i="3"/>
  <c r="X28" i="3" s="1"/>
  <c r="T28" i="3"/>
  <c r="S28" i="3"/>
  <c r="H28" i="3"/>
  <c r="G28" i="3"/>
  <c r="F28" i="3"/>
  <c r="A28" i="3"/>
  <c r="X201" i="1"/>
  <c r="W201" i="1"/>
  <c r="U201" i="1"/>
  <c r="T201" i="1"/>
  <c r="S201" i="1"/>
  <c r="V201" i="1"/>
  <c r="F201" i="1"/>
  <c r="G201" i="1" s="1"/>
  <c r="H201" i="1"/>
  <c r="A201" i="1"/>
  <c r="G16" i="5" l="1"/>
  <c r="S215" i="3"/>
  <c r="R215" i="3"/>
  <c r="S91" i="1"/>
  <c r="R91" i="1"/>
  <c r="R41" i="5" l="1"/>
  <c r="V40" i="5"/>
  <c r="O40" i="5"/>
  <c r="P40" i="5"/>
  <c r="U40" i="5" s="1"/>
  <c r="X40" i="5" s="1"/>
  <c r="Q40" i="5"/>
  <c r="R40" i="5"/>
  <c r="S40" i="5"/>
  <c r="N40" i="5"/>
  <c r="H40" i="5"/>
  <c r="G40" i="5"/>
  <c r="J40" i="5"/>
  <c r="K40" i="5"/>
  <c r="L40" i="5"/>
  <c r="M40" i="5"/>
  <c r="I40" i="5"/>
  <c r="F40" i="5"/>
  <c r="E40" i="5"/>
  <c r="D40" i="5"/>
  <c r="O37" i="5"/>
  <c r="V37" i="5" s="1"/>
  <c r="P37" i="5"/>
  <c r="T37" i="5" s="1"/>
  <c r="W37" i="5" s="1"/>
  <c r="Q37" i="5"/>
  <c r="R37" i="5"/>
  <c r="S37" i="5"/>
  <c r="U37" i="5" s="1"/>
  <c r="X37" i="5" s="1"/>
  <c r="N37" i="5"/>
  <c r="J37" i="5"/>
  <c r="K37" i="5"/>
  <c r="L37" i="5"/>
  <c r="M37" i="5"/>
  <c r="I37" i="5"/>
  <c r="H37" i="5" s="1"/>
  <c r="E37" i="5"/>
  <c r="F37" i="5"/>
  <c r="D37" i="5"/>
  <c r="O34" i="5"/>
  <c r="P34" i="5"/>
  <c r="Q34" i="5"/>
  <c r="R34" i="5"/>
  <c r="S34" i="5"/>
  <c r="N34" i="5"/>
  <c r="J34" i="5"/>
  <c r="K34" i="5"/>
  <c r="L34" i="5"/>
  <c r="M34" i="5"/>
  <c r="I34" i="5"/>
  <c r="H34" i="5" s="1"/>
  <c r="E34" i="5"/>
  <c r="F34" i="5"/>
  <c r="D34" i="5"/>
  <c r="A76" i="3"/>
  <c r="F76" i="3"/>
  <c r="G76" i="3"/>
  <c r="H76" i="3"/>
  <c r="T76" i="3"/>
  <c r="U76" i="3"/>
  <c r="V76" i="3"/>
  <c r="W76" i="3"/>
  <c r="X76" i="3"/>
  <c r="O27" i="5"/>
  <c r="O41" i="5" s="1"/>
  <c r="P27" i="5"/>
  <c r="Q27" i="5"/>
  <c r="Q41" i="5" s="1"/>
  <c r="R27" i="5"/>
  <c r="S27" i="5"/>
  <c r="S41" i="5" s="1"/>
  <c r="N27" i="5"/>
  <c r="N41" i="5" s="1"/>
  <c r="J27" i="5"/>
  <c r="J41" i="5" s="1"/>
  <c r="K27" i="5"/>
  <c r="K41" i="5" s="1"/>
  <c r="L27" i="5"/>
  <c r="L41" i="5" s="1"/>
  <c r="M27" i="5"/>
  <c r="M41" i="5" s="1"/>
  <c r="I27" i="5"/>
  <c r="I41" i="5" s="1"/>
  <c r="F27" i="5"/>
  <c r="F41" i="5" s="1"/>
  <c r="E27" i="5"/>
  <c r="V27" i="5" s="1"/>
  <c r="D27" i="5"/>
  <c r="D41" i="5" s="1"/>
  <c r="H41" i="5" l="1"/>
  <c r="G41" i="5"/>
  <c r="E41" i="5"/>
  <c r="V41" i="5" s="1"/>
  <c r="P41" i="5"/>
  <c r="T40" i="5"/>
  <c r="W40" i="5" s="1"/>
  <c r="T34" i="5"/>
  <c r="W34" i="5" s="1"/>
  <c r="G37" i="5"/>
  <c r="U34" i="5"/>
  <c r="X34" i="5" s="1"/>
  <c r="V34" i="5"/>
  <c r="T27" i="5"/>
  <c r="W27" i="5" s="1"/>
  <c r="G34" i="5"/>
  <c r="G27" i="5"/>
  <c r="H27" i="5"/>
  <c r="U27" i="5"/>
  <c r="X27" i="5" s="1"/>
  <c r="V227" i="3"/>
  <c r="O227" i="3"/>
  <c r="P227" i="3"/>
  <c r="Q227" i="3"/>
  <c r="Q228" i="3" s="1"/>
  <c r="R227" i="3"/>
  <c r="R228" i="3" s="1"/>
  <c r="S227" i="3"/>
  <c r="N227" i="3"/>
  <c r="H227" i="3"/>
  <c r="G227" i="3"/>
  <c r="J227" i="3"/>
  <c r="K227" i="3"/>
  <c r="L227" i="3"/>
  <c r="M227" i="3"/>
  <c r="I227" i="3"/>
  <c r="E227" i="3"/>
  <c r="F227" i="3"/>
  <c r="D227" i="3"/>
  <c r="V204" i="3"/>
  <c r="T204" i="3"/>
  <c r="W204" i="3" s="1"/>
  <c r="O204" i="3"/>
  <c r="P204" i="3"/>
  <c r="Q204" i="3"/>
  <c r="R204" i="3"/>
  <c r="S204" i="3"/>
  <c r="N204" i="3"/>
  <c r="J204" i="3"/>
  <c r="K204" i="3"/>
  <c r="L204" i="3"/>
  <c r="M204" i="3"/>
  <c r="I204" i="3"/>
  <c r="E204" i="3"/>
  <c r="D204" i="3"/>
  <c r="X158" i="3"/>
  <c r="W158" i="3"/>
  <c r="V158" i="3"/>
  <c r="U158" i="3"/>
  <c r="T158" i="3"/>
  <c r="G158" i="3"/>
  <c r="H158" i="3"/>
  <c r="O158" i="3"/>
  <c r="P158" i="3"/>
  <c r="Q158" i="3"/>
  <c r="R158" i="3"/>
  <c r="S158" i="3"/>
  <c r="N158" i="3"/>
  <c r="J158" i="3"/>
  <c r="K158" i="3"/>
  <c r="L158" i="3"/>
  <c r="M158" i="3"/>
  <c r="I158" i="3"/>
  <c r="E158" i="3"/>
  <c r="F158" i="3"/>
  <c r="D158" i="3"/>
  <c r="X84" i="3"/>
  <c r="W84" i="3"/>
  <c r="V84" i="3"/>
  <c r="U84" i="3"/>
  <c r="G84" i="3"/>
  <c r="H84" i="3"/>
  <c r="T84" i="3"/>
  <c r="O84" i="3"/>
  <c r="P84" i="3"/>
  <c r="Q84" i="3"/>
  <c r="R84" i="3"/>
  <c r="S84" i="3"/>
  <c r="N84" i="3"/>
  <c r="J84" i="3"/>
  <c r="K84" i="3"/>
  <c r="L84" i="3"/>
  <c r="M84" i="3"/>
  <c r="I84" i="3"/>
  <c r="E84" i="3"/>
  <c r="F84" i="3"/>
  <c r="D84" i="3"/>
  <c r="V46" i="3"/>
  <c r="O46" i="3"/>
  <c r="O228" i="3" s="1"/>
  <c r="P46" i="3"/>
  <c r="Q46" i="3"/>
  <c r="R46" i="3"/>
  <c r="T46" i="3" s="1"/>
  <c r="W46" i="3" s="1"/>
  <c r="S46" i="3"/>
  <c r="U46" i="3" s="1"/>
  <c r="X46" i="3" s="1"/>
  <c r="N46" i="3"/>
  <c r="N228" i="3" s="1"/>
  <c r="J46" i="3"/>
  <c r="K46" i="3"/>
  <c r="L46" i="3"/>
  <c r="L228" i="3" s="1"/>
  <c r="M46" i="3"/>
  <c r="I46" i="3"/>
  <c r="I228" i="3" s="1"/>
  <c r="E46" i="3"/>
  <c r="D46" i="3"/>
  <c r="V83" i="3"/>
  <c r="U83" i="3"/>
  <c r="X83" i="3" s="1"/>
  <c r="T83" i="3"/>
  <c r="W83" i="3" s="1"/>
  <c r="F83" i="3"/>
  <c r="H83" i="3" s="1"/>
  <c r="A83" i="3"/>
  <c r="V45" i="3"/>
  <c r="U45" i="3"/>
  <c r="X45" i="3" s="1"/>
  <c r="T45" i="3"/>
  <c r="W45" i="3" s="1"/>
  <c r="F45" i="3"/>
  <c r="G45" i="3" s="1"/>
  <c r="A45" i="3"/>
  <c r="V44" i="3"/>
  <c r="U44" i="3"/>
  <c r="X44" i="3" s="1"/>
  <c r="T44" i="3"/>
  <c r="W44" i="3" s="1"/>
  <c r="F44" i="3"/>
  <c r="H44" i="3" s="1"/>
  <c r="A44" i="3"/>
  <c r="V43" i="3"/>
  <c r="U43" i="3"/>
  <c r="X43" i="3" s="1"/>
  <c r="T43" i="3"/>
  <c r="W43" i="3" s="1"/>
  <c r="F43" i="3"/>
  <c r="A43" i="3"/>
  <c r="V42" i="3"/>
  <c r="T42" i="3"/>
  <c r="W42" i="3" s="1"/>
  <c r="S42" i="3"/>
  <c r="U42" i="3" s="1"/>
  <c r="X42" i="3" s="1"/>
  <c r="F42" i="3"/>
  <c r="G42" i="3" s="1"/>
  <c r="A42" i="3"/>
  <c r="X157" i="3"/>
  <c r="V157" i="3"/>
  <c r="U157" i="3"/>
  <c r="T157" i="3"/>
  <c r="W157" i="3" s="1"/>
  <c r="F157" i="3"/>
  <c r="H157" i="3" s="1"/>
  <c r="A157" i="3"/>
  <c r="V156" i="3"/>
  <c r="U156" i="3"/>
  <c r="X156" i="3" s="1"/>
  <c r="T156" i="3"/>
  <c r="W156" i="3" s="1"/>
  <c r="F156" i="3"/>
  <c r="A156" i="3"/>
  <c r="V203" i="3"/>
  <c r="U203" i="3"/>
  <c r="X203" i="3" s="1"/>
  <c r="T203" i="3"/>
  <c r="W203" i="3" s="1"/>
  <c r="F203" i="3"/>
  <c r="H203" i="3" s="1"/>
  <c r="A203" i="3"/>
  <c r="V82" i="3"/>
  <c r="U82" i="3"/>
  <c r="X82" i="3" s="1"/>
  <c r="T82" i="3"/>
  <c r="W82" i="3" s="1"/>
  <c r="F82" i="3"/>
  <c r="G82" i="3" s="1"/>
  <c r="A82" i="3"/>
  <c r="X81" i="3"/>
  <c r="V81" i="3"/>
  <c r="U81" i="3"/>
  <c r="T81" i="3"/>
  <c r="W81" i="3" s="1"/>
  <c r="F81" i="3"/>
  <c r="H81" i="3" s="1"/>
  <c r="A81" i="3"/>
  <c r="V155" i="3"/>
  <c r="U155" i="3"/>
  <c r="X155" i="3" s="1"/>
  <c r="T155" i="3"/>
  <c r="W155" i="3" s="1"/>
  <c r="F155" i="3"/>
  <c r="A155" i="3"/>
  <c r="X154" i="3"/>
  <c r="V154" i="3"/>
  <c r="U154" i="3"/>
  <c r="T154" i="3"/>
  <c r="W154" i="3" s="1"/>
  <c r="H154" i="3"/>
  <c r="G154" i="3"/>
  <c r="F154" i="3"/>
  <c r="A154" i="3"/>
  <c r="V41" i="3"/>
  <c r="U41" i="3"/>
  <c r="X41" i="3" s="1"/>
  <c r="T41" i="3"/>
  <c r="W41" i="3" s="1"/>
  <c r="F41" i="3"/>
  <c r="G41" i="3" s="1"/>
  <c r="A41" i="3"/>
  <c r="V40" i="3"/>
  <c r="U40" i="3"/>
  <c r="X40" i="3" s="1"/>
  <c r="T40" i="3"/>
  <c r="W40" i="3" s="1"/>
  <c r="F40" i="3"/>
  <c r="H40" i="3" s="1"/>
  <c r="A40" i="3"/>
  <c r="W153" i="3"/>
  <c r="V153" i="3"/>
  <c r="U153" i="3"/>
  <c r="X153" i="3" s="1"/>
  <c r="T153" i="3"/>
  <c r="F153" i="3"/>
  <c r="A153" i="3"/>
  <c r="X226" i="3"/>
  <c r="V226" i="3"/>
  <c r="U226" i="3"/>
  <c r="T226" i="3"/>
  <c r="W226" i="3" s="1"/>
  <c r="H226" i="3"/>
  <c r="F226" i="3"/>
  <c r="G226" i="3" s="1"/>
  <c r="A226" i="3"/>
  <c r="V225" i="3"/>
  <c r="U225" i="3"/>
  <c r="X225" i="3" s="1"/>
  <c r="T225" i="3"/>
  <c r="W225" i="3" s="1"/>
  <c r="F225" i="3"/>
  <c r="G225" i="3" s="1"/>
  <c r="A225" i="3"/>
  <c r="V224" i="3"/>
  <c r="U224" i="3"/>
  <c r="X224" i="3" s="1"/>
  <c r="T224" i="3"/>
  <c r="W224" i="3" s="1"/>
  <c r="F224" i="3"/>
  <c r="H224" i="3" s="1"/>
  <c r="A224" i="3"/>
  <c r="W152" i="3"/>
  <c r="V152" i="3"/>
  <c r="U152" i="3"/>
  <c r="X152" i="3" s="1"/>
  <c r="T152" i="3"/>
  <c r="F152" i="3"/>
  <c r="A152" i="3"/>
  <c r="V80" i="3"/>
  <c r="U80" i="3"/>
  <c r="X80" i="3" s="1"/>
  <c r="T80" i="3"/>
  <c r="W80" i="3" s="1"/>
  <c r="F80" i="3"/>
  <c r="H80" i="3" s="1"/>
  <c r="A80" i="3"/>
  <c r="V151" i="3"/>
  <c r="U151" i="3"/>
  <c r="X151" i="3" s="1"/>
  <c r="T151" i="3"/>
  <c r="W151" i="3" s="1"/>
  <c r="F151" i="3"/>
  <c r="G151" i="3" s="1"/>
  <c r="A151" i="3"/>
  <c r="V202" i="3"/>
  <c r="U202" i="3"/>
  <c r="X202" i="3" s="1"/>
  <c r="T202" i="3"/>
  <c r="W202" i="3" s="1"/>
  <c r="H202" i="3"/>
  <c r="A202" i="3"/>
  <c r="V39" i="3"/>
  <c r="U39" i="3"/>
  <c r="X39" i="3" s="1"/>
  <c r="T39" i="3"/>
  <c r="W39" i="3" s="1"/>
  <c r="F39" i="3"/>
  <c r="A39" i="3"/>
  <c r="V223" i="3"/>
  <c r="U223" i="3"/>
  <c r="X223" i="3" s="1"/>
  <c r="T223" i="3"/>
  <c r="W223" i="3" s="1"/>
  <c r="F223" i="3"/>
  <c r="G223" i="3" s="1"/>
  <c r="A223" i="3"/>
  <c r="V79" i="3"/>
  <c r="U79" i="3"/>
  <c r="X79" i="3" s="1"/>
  <c r="T79" i="3"/>
  <c r="W79" i="3" s="1"/>
  <c r="F79" i="3"/>
  <c r="G79" i="3" s="1"/>
  <c r="A79" i="3"/>
  <c r="X38" i="3"/>
  <c r="V38" i="3"/>
  <c r="U38" i="3"/>
  <c r="T38" i="3"/>
  <c r="W38" i="3" s="1"/>
  <c r="F38" i="3"/>
  <c r="H38" i="3" s="1"/>
  <c r="A38" i="3"/>
  <c r="V37" i="3"/>
  <c r="R37" i="3"/>
  <c r="T37" i="3" s="1"/>
  <c r="W37" i="3" s="1"/>
  <c r="F37" i="3"/>
  <c r="G37" i="3" s="1"/>
  <c r="A37" i="3"/>
  <c r="V36" i="3"/>
  <c r="U36" i="3"/>
  <c r="X36" i="3" s="1"/>
  <c r="T36" i="3"/>
  <c r="W36" i="3" s="1"/>
  <c r="F36" i="3"/>
  <c r="H36" i="3" s="1"/>
  <c r="A36" i="3"/>
  <c r="V35" i="3"/>
  <c r="U35" i="3"/>
  <c r="X35" i="3" s="1"/>
  <c r="T35" i="3"/>
  <c r="W35" i="3" s="1"/>
  <c r="F35" i="3"/>
  <c r="A35" i="3"/>
  <c r="V78" i="3"/>
  <c r="U78" i="3"/>
  <c r="X78" i="3" s="1"/>
  <c r="T78" i="3"/>
  <c r="W78" i="3" s="1"/>
  <c r="F78" i="3"/>
  <c r="H78" i="3" s="1"/>
  <c r="A78" i="3"/>
  <c r="V201" i="3"/>
  <c r="U201" i="3"/>
  <c r="X201" i="3" s="1"/>
  <c r="T201" i="3"/>
  <c r="W201" i="3" s="1"/>
  <c r="F201" i="3"/>
  <c r="H201" i="3" s="1"/>
  <c r="A201" i="3"/>
  <c r="V150" i="3"/>
  <c r="U150" i="3"/>
  <c r="X150" i="3" s="1"/>
  <c r="T150" i="3"/>
  <c r="W150" i="3" s="1"/>
  <c r="F150" i="3"/>
  <c r="H150" i="3" s="1"/>
  <c r="A150" i="3"/>
  <c r="V200" i="3"/>
  <c r="U200" i="3"/>
  <c r="X200" i="3" s="1"/>
  <c r="T200" i="3"/>
  <c r="W200" i="3" s="1"/>
  <c r="F200" i="3"/>
  <c r="A200" i="3"/>
  <c r="V77" i="3"/>
  <c r="U77" i="3"/>
  <c r="X77" i="3" s="1"/>
  <c r="T77" i="3"/>
  <c r="W77" i="3" s="1"/>
  <c r="F77" i="3"/>
  <c r="H77" i="3" s="1"/>
  <c r="A77" i="3"/>
  <c r="V34" i="3"/>
  <c r="U34" i="3"/>
  <c r="X34" i="3" s="1"/>
  <c r="T34" i="3"/>
  <c r="W34" i="3" s="1"/>
  <c r="F34" i="3"/>
  <c r="H34" i="3" s="1"/>
  <c r="A34" i="3"/>
  <c r="V33" i="3"/>
  <c r="U33" i="3"/>
  <c r="X33" i="3" s="1"/>
  <c r="T33" i="3"/>
  <c r="W33" i="3" s="1"/>
  <c r="F33" i="3"/>
  <c r="H33" i="3" s="1"/>
  <c r="A33" i="3"/>
  <c r="V32" i="3"/>
  <c r="U32" i="3"/>
  <c r="X32" i="3" s="1"/>
  <c r="T32" i="3"/>
  <c r="W32" i="3" s="1"/>
  <c r="F32" i="3"/>
  <c r="H32" i="3" s="1"/>
  <c r="A32" i="3"/>
  <c r="V31" i="3"/>
  <c r="U31" i="3"/>
  <c r="X31" i="3" s="1"/>
  <c r="T31" i="3"/>
  <c r="W31" i="3" s="1"/>
  <c r="F31" i="3"/>
  <c r="H31" i="3" s="1"/>
  <c r="A31" i="3"/>
  <c r="V30" i="3"/>
  <c r="U30" i="3"/>
  <c r="X30" i="3" s="1"/>
  <c r="T30" i="3"/>
  <c r="W30" i="3" s="1"/>
  <c r="F30" i="3"/>
  <c r="H30" i="3" s="1"/>
  <c r="A30" i="3"/>
  <c r="V75" i="3"/>
  <c r="U75" i="3"/>
  <c r="X75" i="3" s="1"/>
  <c r="T75" i="3"/>
  <c r="W75" i="3" s="1"/>
  <c r="F75" i="3"/>
  <c r="A75" i="3"/>
  <c r="V149" i="3"/>
  <c r="U149" i="3"/>
  <c r="X149" i="3" s="1"/>
  <c r="T149" i="3"/>
  <c r="W149" i="3" s="1"/>
  <c r="F149" i="3"/>
  <c r="H149" i="3" s="1"/>
  <c r="A149" i="3"/>
  <c r="V199" i="3"/>
  <c r="U199" i="3"/>
  <c r="X199" i="3" s="1"/>
  <c r="T199" i="3"/>
  <c r="W199" i="3" s="1"/>
  <c r="H199" i="3"/>
  <c r="F199" i="3"/>
  <c r="G199" i="3" s="1"/>
  <c r="A199" i="3"/>
  <c r="X29" i="3"/>
  <c r="V29" i="3"/>
  <c r="U29" i="3"/>
  <c r="T29" i="3"/>
  <c r="W29" i="3" s="1"/>
  <c r="F29" i="3"/>
  <c r="H29" i="3" s="1"/>
  <c r="A29" i="3"/>
  <c r="V198" i="3"/>
  <c r="U198" i="3"/>
  <c r="X198" i="3" s="1"/>
  <c r="T198" i="3"/>
  <c r="W198" i="3" s="1"/>
  <c r="F198" i="3"/>
  <c r="A198" i="3"/>
  <c r="V27" i="3"/>
  <c r="U27" i="3"/>
  <c r="X27" i="3" s="1"/>
  <c r="T27" i="3"/>
  <c r="W27" i="3" s="1"/>
  <c r="F27" i="3"/>
  <c r="H27" i="3" s="1"/>
  <c r="A27" i="3"/>
  <c r="W26" i="3"/>
  <c r="V26" i="3"/>
  <c r="U26" i="3"/>
  <c r="X26" i="3" s="1"/>
  <c r="T26" i="3"/>
  <c r="F26" i="3"/>
  <c r="H26" i="3" s="1"/>
  <c r="A26" i="3"/>
  <c r="V222" i="3"/>
  <c r="U222" i="3"/>
  <c r="X222" i="3" s="1"/>
  <c r="T222" i="3"/>
  <c r="W222" i="3" s="1"/>
  <c r="F222" i="3"/>
  <c r="H222" i="3" s="1"/>
  <c r="A222" i="3"/>
  <c r="V25" i="3"/>
  <c r="U25" i="3"/>
  <c r="X25" i="3" s="1"/>
  <c r="T25" i="3"/>
  <c r="W25" i="3" s="1"/>
  <c r="F25" i="3"/>
  <c r="A25" i="3"/>
  <c r="V197" i="3"/>
  <c r="U197" i="3"/>
  <c r="X197" i="3" s="1"/>
  <c r="T197" i="3"/>
  <c r="W197" i="3" s="1"/>
  <c r="F197" i="3"/>
  <c r="H197" i="3" s="1"/>
  <c r="A197" i="3"/>
  <c r="V221" i="3"/>
  <c r="U221" i="3"/>
  <c r="X221" i="3" s="1"/>
  <c r="T221" i="3"/>
  <c r="W221" i="3" s="1"/>
  <c r="F221" i="3"/>
  <c r="H221" i="3" s="1"/>
  <c r="A221" i="3"/>
  <c r="V196" i="3"/>
  <c r="U196" i="3"/>
  <c r="X196" i="3" s="1"/>
  <c r="T196" i="3"/>
  <c r="W196" i="3" s="1"/>
  <c r="F196" i="3"/>
  <c r="H196" i="3" s="1"/>
  <c r="A196" i="3"/>
  <c r="V195" i="3"/>
  <c r="U195" i="3"/>
  <c r="X195" i="3" s="1"/>
  <c r="T195" i="3"/>
  <c r="W195" i="3" s="1"/>
  <c r="F195" i="3"/>
  <c r="A195" i="3"/>
  <c r="V194" i="3"/>
  <c r="U194" i="3"/>
  <c r="X194" i="3" s="1"/>
  <c r="T194" i="3"/>
  <c r="W194" i="3" s="1"/>
  <c r="F194" i="3"/>
  <c r="H194" i="3" s="1"/>
  <c r="A194" i="3"/>
  <c r="W193" i="3"/>
  <c r="V193" i="3"/>
  <c r="U193" i="3"/>
  <c r="X193" i="3" s="1"/>
  <c r="T193" i="3"/>
  <c r="F193" i="3"/>
  <c r="H193" i="3" s="1"/>
  <c r="A193" i="3"/>
  <c r="X148" i="3"/>
  <c r="V148" i="3"/>
  <c r="U148" i="3"/>
  <c r="T148" i="3"/>
  <c r="W148" i="3" s="1"/>
  <c r="F148" i="3"/>
  <c r="H148" i="3" s="1"/>
  <c r="A148" i="3"/>
  <c r="V147" i="3"/>
  <c r="U147" i="3"/>
  <c r="X147" i="3" s="1"/>
  <c r="T147" i="3"/>
  <c r="W147" i="3" s="1"/>
  <c r="F147" i="3"/>
  <c r="A147" i="3"/>
  <c r="V24" i="3"/>
  <c r="U24" i="3"/>
  <c r="X24" i="3" s="1"/>
  <c r="T24" i="3"/>
  <c r="W24" i="3" s="1"/>
  <c r="F24" i="3"/>
  <c r="H24" i="3" s="1"/>
  <c r="A24" i="3"/>
  <c r="V23" i="3"/>
  <c r="U23" i="3"/>
  <c r="X23" i="3" s="1"/>
  <c r="T23" i="3"/>
  <c r="W23" i="3" s="1"/>
  <c r="F23" i="3"/>
  <c r="G23" i="3" s="1"/>
  <c r="A23" i="3"/>
  <c r="V146" i="3"/>
  <c r="U146" i="3"/>
  <c r="X146" i="3" s="1"/>
  <c r="T146" i="3"/>
  <c r="W146" i="3" s="1"/>
  <c r="F146" i="3"/>
  <c r="H146" i="3" s="1"/>
  <c r="A146" i="3"/>
  <c r="V74" i="3"/>
  <c r="U74" i="3"/>
  <c r="X74" i="3" s="1"/>
  <c r="T74" i="3"/>
  <c r="W74" i="3" s="1"/>
  <c r="F74" i="3"/>
  <c r="A74" i="3"/>
  <c r="V73" i="3"/>
  <c r="U73" i="3"/>
  <c r="X73" i="3" s="1"/>
  <c r="T73" i="3"/>
  <c r="W73" i="3" s="1"/>
  <c r="F73" i="3"/>
  <c r="H73" i="3" s="1"/>
  <c r="A73" i="3"/>
  <c r="V22" i="3"/>
  <c r="U22" i="3"/>
  <c r="X22" i="3" s="1"/>
  <c r="T22" i="3"/>
  <c r="W22" i="3" s="1"/>
  <c r="F22" i="3"/>
  <c r="H22" i="3" s="1"/>
  <c r="A22" i="3"/>
  <c r="V220" i="3"/>
  <c r="U220" i="3"/>
  <c r="X220" i="3" s="1"/>
  <c r="T220" i="3"/>
  <c r="W220" i="3" s="1"/>
  <c r="F220" i="3"/>
  <c r="H220" i="3" s="1"/>
  <c r="A220" i="3"/>
  <c r="V21" i="3"/>
  <c r="U21" i="3"/>
  <c r="X21" i="3" s="1"/>
  <c r="T21" i="3"/>
  <c r="W21" i="3" s="1"/>
  <c r="F21" i="3"/>
  <c r="A21" i="3"/>
  <c r="V20" i="3"/>
  <c r="U20" i="3"/>
  <c r="X20" i="3" s="1"/>
  <c r="T20" i="3"/>
  <c r="W20" i="3" s="1"/>
  <c r="F20" i="3"/>
  <c r="H20" i="3" s="1"/>
  <c r="A20" i="3"/>
  <c r="V19" i="3"/>
  <c r="U19" i="3"/>
  <c r="X19" i="3" s="1"/>
  <c r="T19" i="3"/>
  <c r="W19" i="3" s="1"/>
  <c r="F19" i="3"/>
  <c r="H19" i="3" s="1"/>
  <c r="A19" i="3"/>
  <c r="V72" i="3"/>
  <c r="U72" i="3"/>
  <c r="X72" i="3" s="1"/>
  <c r="T72" i="3"/>
  <c r="W72" i="3" s="1"/>
  <c r="F72" i="3"/>
  <c r="H72" i="3" s="1"/>
  <c r="A72" i="3"/>
  <c r="V18" i="3"/>
  <c r="U18" i="3"/>
  <c r="X18" i="3" s="1"/>
  <c r="T18" i="3"/>
  <c r="W18" i="3" s="1"/>
  <c r="F18" i="3"/>
  <c r="A18" i="3"/>
  <c r="V17" i="3"/>
  <c r="U17" i="3"/>
  <c r="X17" i="3" s="1"/>
  <c r="T17" i="3"/>
  <c r="W17" i="3" s="1"/>
  <c r="F17" i="3"/>
  <c r="H17" i="3" s="1"/>
  <c r="A17" i="3"/>
  <c r="V16" i="3"/>
  <c r="U16" i="3"/>
  <c r="X16" i="3" s="1"/>
  <c r="T16" i="3"/>
  <c r="W16" i="3" s="1"/>
  <c r="F16" i="3"/>
  <c r="G16" i="3" s="1"/>
  <c r="A16" i="3"/>
  <c r="V15" i="3"/>
  <c r="U15" i="3"/>
  <c r="X15" i="3" s="1"/>
  <c r="T15" i="3"/>
  <c r="W15" i="3" s="1"/>
  <c r="F15" i="3"/>
  <c r="H15" i="3" s="1"/>
  <c r="A15" i="3"/>
  <c r="V14" i="3"/>
  <c r="U14" i="3"/>
  <c r="X14" i="3" s="1"/>
  <c r="T14" i="3"/>
  <c r="W14" i="3" s="1"/>
  <c r="F14" i="3"/>
  <c r="A14" i="3"/>
  <c r="V145" i="3"/>
  <c r="U145" i="3"/>
  <c r="X145" i="3" s="1"/>
  <c r="T145" i="3"/>
  <c r="W145" i="3" s="1"/>
  <c r="H145" i="3"/>
  <c r="F145" i="3"/>
  <c r="G145" i="3" s="1"/>
  <c r="A145" i="3"/>
  <c r="X144" i="3"/>
  <c r="V144" i="3"/>
  <c r="U144" i="3"/>
  <c r="T144" i="3"/>
  <c r="W144" i="3" s="1"/>
  <c r="F144" i="3"/>
  <c r="H144" i="3" s="1"/>
  <c r="A144" i="3"/>
  <c r="V71" i="3"/>
  <c r="U71" i="3"/>
  <c r="X71" i="3" s="1"/>
  <c r="T71" i="3"/>
  <c r="W71" i="3" s="1"/>
  <c r="F71" i="3"/>
  <c r="H71" i="3" s="1"/>
  <c r="A71" i="3"/>
  <c r="V13" i="3"/>
  <c r="U13" i="3"/>
  <c r="X13" i="3" s="1"/>
  <c r="T13" i="3"/>
  <c r="W13" i="3" s="1"/>
  <c r="F13" i="3"/>
  <c r="A13" i="3"/>
  <c r="W143" i="3"/>
  <c r="V143" i="3"/>
  <c r="U143" i="3"/>
  <c r="X143" i="3" s="1"/>
  <c r="T143" i="3"/>
  <c r="H143" i="3"/>
  <c r="F143" i="3"/>
  <c r="G143" i="3" s="1"/>
  <c r="A143" i="3"/>
  <c r="V12" i="3"/>
  <c r="R12" i="3"/>
  <c r="T12" i="3" s="1"/>
  <c r="W12" i="3" s="1"/>
  <c r="F12" i="3"/>
  <c r="A12" i="3"/>
  <c r="W142" i="3"/>
  <c r="V142" i="3"/>
  <c r="U142" i="3"/>
  <c r="X142" i="3" s="1"/>
  <c r="T142" i="3"/>
  <c r="H142" i="3"/>
  <c r="G142" i="3"/>
  <c r="F142" i="3"/>
  <c r="A142" i="3"/>
  <c r="W70" i="3"/>
  <c r="V70" i="3"/>
  <c r="U70" i="3"/>
  <c r="X70" i="3" s="1"/>
  <c r="T70" i="3"/>
  <c r="F70" i="3"/>
  <c r="G70" i="3" s="1"/>
  <c r="A70" i="3"/>
  <c r="V11" i="3"/>
  <c r="U11" i="3"/>
  <c r="X11" i="3" s="1"/>
  <c r="T11" i="3"/>
  <c r="W11" i="3" s="1"/>
  <c r="F11" i="3"/>
  <c r="H11" i="3" s="1"/>
  <c r="A11" i="3"/>
  <c r="V69" i="3"/>
  <c r="U69" i="3"/>
  <c r="X69" i="3" s="1"/>
  <c r="T69" i="3"/>
  <c r="W69" i="3" s="1"/>
  <c r="F69" i="3"/>
  <c r="A69" i="3"/>
  <c r="V68" i="3"/>
  <c r="U68" i="3"/>
  <c r="X68" i="3" s="1"/>
  <c r="T68" i="3"/>
  <c r="W68" i="3" s="1"/>
  <c r="H68" i="3"/>
  <c r="G68" i="3"/>
  <c r="F68" i="3"/>
  <c r="A68" i="3"/>
  <c r="X67" i="3"/>
  <c r="V67" i="3"/>
  <c r="U67" i="3"/>
  <c r="T67" i="3"/>
  <c r="W67" i="3" s="1"/>
  <c r="H67" i="3"/>
  <c r="G67" i="3"/>
  <c r="F67" i="3"/>
  <c r="A67" i="3"/>
  <c r="V66" i="3"/>
  <c r="U66" i="3"/>
  <c r="X66" i="3" s="1"/>
  <c r="T66" i="3"/>
  <c r="W66" i="3" s="1"/>
  <c r="F66" i="3"/>
  <c r="A66" i="3"/>
  <c r="V219" i="3"/>
  <c r="U219" i="3"/>
  <c r="X219" i="3" s="1"/>
  <c r="T219" i="3"/>
  <c r="W219" i="3" s="1"/>
  <c r="F219" i="3"/>
  <c r="H219" i="3" s="1"/>
  <c r="A219" i="3"/>
  <c r="V141" i="3"/>
  <c r="U141" i="3"/>
  <c r="X141" i="3" s="1"/>
  <c r="T141" i="3"/>
  <c r="W141" i="3" s="1"/>
  <c r="F141" i="3"/>
  <c r="H141" i="3" s="1"/>
  <c r="A141" i="3"/>
  <c r="W140" i="3"/>
  <c r="V140" i="3"/>
  <c r="U140" i="3"/>
  <c r="X140" i="3" s="1"/>
  <c r="T140" i="3"/>
  <c r="H140" i="3"/>
  <c r="F140" i="3"/>
  <c r="G140" i="3" s="1"/>
  <c r="A140" i="3"/>
  <c r="V218" i="3"/>
  <c r="U218" i="3"/>
  <c r="X218" i="3" s="1"/>
  <c r="T218" i="3"/>
  <c r="W218" i="3" s="1"/>
  <c r="F218" i="3"/>
  <c r="H218" i="3" s="1"/>
  <c r="A218" i="3"/>
  <c r="V139" i="3"/>
  <c r="U139" i="3"/>
  <c r="X139" i="3" s="1"/>
  <c r="T139" i="3"/>
  <c r="W139" i="3" s="1"/>
  <c r="F139" i="3"/>
  <c r="H139" i="3" s="1"/>
  <c r="A139" i="3"/>
  <c r="V65" i="3"/>
  <c r="U65" i="3"/>
  <c r="X65" i="3" s="1"/>
  <c r="T65" i="3"/>
  <c r="W65" i="3" s="1"/>
  <c r="F65" i="3"/>
  <c r="H65" i="3" s="1"/>
  <c r="A65" i="3"/>
  <c r="W192" i="3"/>
  <c r="V192" i="3"/>
  <c r="U192" i="3"/>
  <c r="X192" i="3" s="1"/>
  <c r="T192" i="3"/>
  <c r="H192" i="3"/>
  <c r="F192" i="3"/>
  <c r="G192" i="3" s="1"/>
  <c r="A192" i="3"/>
  <c r="X191" i="3"/>
  <c r="V191" i="3"/>
  <c r="U191" i="3"/>
  <c r="T191" i="3"/>
  <c r="W191" i="3" s="1"/>
  <c r="H191" i="3"/>
  <c r="G191" i="3"/>
  <c r="F191" i="3"/>
  <c r="A191" i="3"/>
  <c r="X190" i="3"/>
  <c r="V190" i="3"/>
  <c r="U190" i="3"/>
  <c r="T190" i="3"/>
  <c r="W190" i="3" s="1"/>
  <c r="F190" i="3"/>
  <c r="H190" i="3" s="1"/>
  <c r="A190" i="3"/>
  <c r="V138" i="3"/>
  <c r="U138" i="3"/>
  <c r="X138" i="3" s="1"/>
  <c r="T138" i="3"/>
  <c r="W138" i="3" s="1"/>
  <c r="F138" i="3"/>
  <c r="H138" i="3" s="1"/>
  <c r="A138" i="3"/>
  <c r="W189" i="3"/>
  <c r="V189" i="3"/>
  <c r="U189" i="3"/>
  <c r="X189" i="3" s="1"/>
  <c r="T189" i="3"/>
  <c r="F189" i="3"/>
  <c r="G189" i="3" s="1"/>
  <c r="A189" i="3"/>
  <c r="V188" i="3"/>
  <c r="U188" i="3"/>
  <c r="X188" i="3" s="1"/>
  <c r="T188" i="3"/>
  <c r="W188" i="3" s="1"/>
  <c r="G188" i="3"/>
  <c r="F188" i="3"/>
  <c r="H188" i="3" s="1"/>
  <c r="A188" i="3"/>
  <c r="V137" i="3"/>
  <c r="U137" i="3"/>
  <c r="X137" i="3" s="1"/>
  <c r="T137" i="3"/>
  <c r="W137" i="3" s="1"/>
  <c r="F137" i="3"/>
  <c r="H137" i="3" s="1"/>
  <c r="A137" i="3"/>
  <c r="V187" i="3"/>
  <c r="R187" i="3"/>
  <c r="T187" i="3" s="1"/>
  <c r="W187" i="3" s="1"/>
  <c r="F187" i="3"/>
  <c r="H187" i="3" s="1"/>
  <c r="A187" i="3"/>
  <c r="V64" i="3"/>
  <c r="U64" i="3"/>
  <c r="X64" i="3" s="1"/>
  <c r="T64" i="3"/>
  <c r="W64" i="3" s="1"/>
  <c r="F64" i="3"/>
  <c r="H64" i="3" s="1"/>
  <c r="A64" i="3"/>
  <c r="V136" i="3"/>
  <c r="U136" i="3"/>
  <c r="X136" i="3" s="1"/>
  <c r="T136" i="3"/>
  <c r="W136" i="3" s="1"/>
  <c r="F136" i="3"/>
  <c r="H136" i="3" s="1"/>
  <c r="A136" i="3"/>
  <c r="W217" i="3"/>
  <c r="V217" i="3"/>
  <c r="U217" i="3"/>
  <c r="X217" i="3" s="1"/>
  <c r="T217" i="3"/>
  <c r="H217" i="3"/>
  <c r="F217" i="3"/>
  <c r="G217" i="3" s="1"/>
  <c r="A217" i="3"/>
  <c r="X135" i="3"/>
  <c r="V135" i="3"/>
  <c r="U135" i="3"/>
  <c r="T135" i="3"/>
  <c r="W135" i="3" s="1"/>
  <c r="H135" i="3"/>
  <c r="G135" i="3"/>
  <c r="F135" i="3"/>
  <c r="A135" i="3"/>
  <c r="X134" i="3"/>
  <c r="V134" i="3"/>
  <c r="U134" i="3"/>
  <c r="T134" i="3"/>
  <c r="W134" i="3" s="1"/>
  <c r="F134" i="3"/>
  <c r="H134" i="3" s="1"/>
  <c r="A134" i="3"/>
  <c r="V133" i="3"/>
  <c r="U133" i="3"/>
  <c r="X133" i="3" s="1"/>
  <c r="T133" i="3"/>
  <c r="W133" i="3" s="1"/>
  <c r="F133" i="3"/>
  <c r="H133" i="3" s="1"/>
  <c r="A133" i="3"/>
  <c r="W132" i="3"/>
  <c r="V132" i="3"/>
  <c r="U132" i="3"/>
  <c r="X132" i="3" s="1"/>
  <c r="T132" i="3"/>
  <c r="H132" i="3"/>
  <c r="F132" i="3"/>
  <c r="G132" i="3" s="1"/>
  <c r="A132" i="3"/>
  <c r="V131" i="3"/>
  <c r="U131" i="3"/>
  <c r="X131" i="3" s="1"/>
  <c r="T131" i="3"/>
  <c r="W131" i="3" s="1"/>
  <c r="G131" i="3"/>
  <c r="F131" i="3"/>
  <c r="H131" i="3" s="1"/>
  <c r="A131" i="3"/>
  <c r="V216" i="3"/>
  <c r="U216" i="3"/>
  <c r="X216" i="3" s="1"/>
  <c r="T216" i="3"/>
  <c r="W216" i="3" s="1"/>
  <c r="F216" i="3"/>
  <c r="H216" i="3" s="1"/>
  <c r="A216" i="3"/>
  <c r="V130" i="3"/>
  <c r="U130" i="3"/>
  <c r="X130" i="3" s="1"/>
  <c r="T130" i="3"/>
  <c r="W130" i="3" s="1"/>
  <c r="F130" i="3"/>
  <c r="H130" i="3" s="1"/>
  <c r="A130" i="3"/>
  <c r="W129" i="3"/>
  <c r="V129" i="3"/>
  <c r="U129" i="3"/>
  <c r="X129" i="3" s="1"/>
  <c r="T129" i="3"/>
  <c r="H129" i="3"/>
  <c r="F129" i="3"/>
  <c r="G129" i="3" s="1"/>
  <c r="A129" i="3"/>
  <c r="X128" i="3"/>
  <c r="V128" i="3"/>
  <c r="U128" i="3"/>
  <c r="T128" i="3"/>
  <c r="W128" i="3" s="1"/>
  <c r="H128" i="3"/>
  <c r="G128" i="3"/>
  <c r="F128" i="3"/>
  <c r="A128" i="3"/>
  <c r="X127" i="3"/>
  <c r="V127" i="3"/>
  <c r="U127" i="3"/>
  <c r="T127" i="3"/>
  <c r="W127" i="3" s="1"/>
  <c r="F127" i="3"/>
  <c r="H127" i="3" s="1"/>
  <c r="A127" i="3"/>
  <c r="V126" i="3"/>
  <c r="U126" i="3"/>
  <c r="X126" i="3" s="1"/>
  <c r="T126" i="3"/>
  <c r="W126" i="3" s="1"/>
  <c r="F126" i="3"/>
  <c r="H126" i="3" s="1"/>
  <c r="A126" i="3"/>
  <c r="W186" i="3"/>
  <c r="V186" i="3"/>
  <c r="U186" i="3"/>
  <c r="X186" i="3" s="1"/>
  <c r="T186" i="3"/>
  <c r="F186" i="3"/>
  <c r="G186" i="3" s="1"/>
  <c r="A186" i="3"/>
  <c r="V185" i="3"/>
  <c r="U185" i="3"/>
  <c r="X185" i="3" s="1"/>
  <c r="T185" i="3"/>
  <c r="W185" i="3" s="1"/>
  <c r="G185" i="3"/>
  <c r="F185" i="3"/>
  <c r="H185" i="3" s="1"/>
  <c r="A185" i="3"/>
  <c r="V184" i="3"/>
  <c r="U184" i="3"/>
  <c r="X184" i="3" s="1"/>
  <c r="T184" i="3"/>
  <c r="W184" i="3" s="1"/>
  <c r="F184" i="3"/>
  <c r="H184" i="3" s="1"/>
  <c r="A184" i="3"/>
  <c r="V63" i="3"/>
  <c r="U63" i="3"/>
  <c r="X63" i="3" s="1"/>
  <c r="T63" i="3"/>
  <c r="W63" i="3" s="1"/>
  <c r="F63" i="3"/>
  <c r="H63" i="3" s="1"/>
  <c r="A63" i="3"/>
  <c r="W125" i="3"/>
  <c r="V125" i="3"/>
  <c r="U125" i="3"/>
  <c r="X125" i="3" s="1"/>
  <c r="T125" i="3"/>
  <c r="H125" i="3"/>
  <c r="F125" i="3"/>
  <c r="G125" i="3" s="1"/>
  <c r="A125" i="3"/>
  <c r="X183" i="3"/>
  <c r="V183" i="3"/>
  <c r="U183" i="3"/>
  <c r="T183" i="3"/>
  <c r="W183" i="3" s="1"/>
  <c r="H183" i="3"/>
  <c r="F183" i="3"/>
  <c r="G183" i="3" s="1"/>
  <c r="A183" i="3"/>
  <c r="X124" i="3"/>
  <c r="V124" i="3"/>
  <c r="U124" i="3"/>
  <c r="T124" i="3"/>
  <c r="W124" i="3" s="1"/>
  <c r="F124" i="3"/>
  <c r="H124" i="3" s="1"/>
  <c r="A124" i="3"/>
  <c r="V123" i="3"/>
  <c r="U123" i="3"/>
  <c r="X123" i="3" s="1"/>
  <c r="T123" i="3"/>
  <c r="W123" i="3" s="1"/>
  <c r="F123" i="3"/>
  <c r="H123" i="3" s="1"/>
  <c r="A123" i="3"/>
  <c r="W182" i="3"/>
  <c r="V182" i="3"/>
  <c r="U182" i="3"/>
  <c r="X182" i="3" s="1"/>
  <c r="T182" i="3"/>
  <c r="F182" i="3"/>
  <c r="G182" i="3" s="1"/>
  <c r="A182" i="3"/>
  <c r="V10" i="3"/>
  <c r="U10" i="3"/>
  <c r="X10" i="3" s="1"/>
  <c r="T10" i="3"/>
  <c r="W10" i="3" s="1"/>
  <c r="F10" i="3"/>
  <c r="H10" i="3" s="1"/>
  <c r="A10" i="3"/>
  <c r="V181" i="3"/>
  <c r="U181" i="3"/>
  <c r="X181" i="3" s="1"/>
  <c r="T181" i="3"/>
  <c r="W181" i="3" s="1"/>
  <c r="F181" i="3"/>
  <c r="H181" i="3" s="1"/>
  <c r="A181" i="3"/>
  <c r="V9" i="3"/>
  <c r="U9" i="3"/>
  <c r="X9" i="3" s="1"/>
  <c r="T9" i="3"/>
  <c r="W9" i="3" s="1"/>
  <c r="F9" i="3"/>
  <c r="H9" i="3" s="1"/>
  <c r="A9" i="3"/>
  <c r="W122" i="3"/>
  <c r="V122" i="3"/>
  <c r="U122" i="3"/>
  <c r="X122" i="3" s="1"/>
  <c r="T122" i="3"/>
  <c r="H122" i="3"/>
  <c r="F122" i="3"/>
  <c r="G122" i="3" s="1"/>
  <c r="A122" i="3"/>
  <c r="V62" i="3"/>
  <c r="U62" i="3"/>
  <c r="X62" i="3" s="1"/>
  <c r="T62" i="3"/>
  <c r="W62" i="3" s="1"/>
  <c r="H62" i="3"/>
  <c r="G62" i="3"/>
  <c r="F62" i="3"/>
  <c r="A62" i="3"/>
  <c r="V61" i="3"/>
  <c r="U61" i="3"/>
  <c r="X61" i="3" s="1"/>
  <c r="T61" i="3"/>
  <c r="W61" i="3" s="1"/>
  <c r="F61" i="3"/>
  <c r="H61" i="3" s="1"/>
  <c r="A61" i="3"/>
  <c r="V121" i="3"/>
  <c r="U121" i="3"/>
  <c r="X121" i="3" s="1"/>
  <c r="T121" i="3"/>
  <c r="W121" i="3" s="1"/>
  <c r="F121" i="3"/>
  <c r="H121" i="3" s="1"/>
  <c r="A121" i="3"/>
  <c r="W215" i="3"/>
  <c r="V215" i="3"/>
  <c r="U215" i="3"/>
  <c r="X215" i="3" s="1"/>
  <c r="T215" i="3"/>
  <c r="H215" i="3"/>
  <c r="F215" i="3"/>
  <c r="G215" i="3" s="1"/>
  <c r="A215" i="3"/>
  <c r="V120" i="3"/>
  <c r="U120" i="3"/>
  <c r="X120" i="3" s="1"/>
  <c r="T120" i="3"/>
  <c r="W120" i="3" s="1"/>
  <c r="G120" i="3"/>
  <c r="F120" i="3"/>
  <c r="H120" i="3" s="1"/>
  <c r="A120" i="3"/>
  <c r="V180" i="3"/>
  <c r="U180" i="3"/>
  <c r="X180" i="3" s="1"/>
  <c r="T180" i="3"/>
  <c r="W180" i="3" s="1"/>
  <c r="F180" i="3"/>
  <c r="H180" i="3" s="1"/>
  <c r="A180" i="3"/>
  <c r="V60" i="3"/>
  <c r="U60" i="3"/>
  <c r="X60" i="3" s="1"/>
  <c r="T60" i="3"/>
  <c r="W60" i="3" s="1"/>
  <c r="F60" i="3"/>
  <c r="H60" i="3" s="1"/>
  <c r="A60" i="3"/>
  <c r="W179" i="3"/>
  <c r="V179" i="3"/>
  <c r="U179" i="3"/>
  <c r="X179" i="3" s="1"/>
  <c r="T179" i="3"/>
  <c r="F179" i="3"/>
  <c r="G179" i="3" s="1"/>
  <c r="A179" i="3"/>
  <c r="X119" i="3"/>
  <c r="V119" i="3"/>
  <c r="U119" i="3"/>
  <c r="T119" i="3"/>
  <c r="W119" i="3" s="1"/>
  <c r="F119" i="3"/>
  <c r="G119" i="3" s="1"/>
  <c r="A119" i="3"/>
  <c r="V178" i="3"/>
  <c r="U178" i="3"/>
  <c r="X178" i="3" s="1"/>
  <c r="T178" i="3"/>
  <c r="W178" i="3" s="1"/>
  <c r="F178" i="3"/>
  <c r="H178" i="3" s="1"/>
  <c r="A178" i="3"/>
  <c r="V118" i="3"/>
  <c r="U118" i="3"/>
  <c r="X118" i="3" s="1"/>
  <c r="T118" i="3"/>
  <c r="W118" i="3" s="1"/>
  <c r="F118" i="3"/>
  <c r="H118" i="3" s="1"/>
  <c r="A118" i="3"/>
  <c r="V117" i="3"/>
  <c r="U117" i="3"/>
  <c r="X117" i="3" s="1"/>
  <c r="T117" i="3"/>
  <c r="W117" i="3" s="1"/>
  <c r="F117" i="3"/>
  <c r="G117" i="3" s="1"/>
  <c r="A117" i="3"/>
  <c r="X177" i="3"/>
  <c r="V177" i="3"/>
  <c r="U177" i="3"/>
  <c r="T177" i="3"/>
  <c r="W177" i="3" s="1"/>
  <c r="F177" i="3"/>
  <c r="G177" i="3" s="1"/>
  <c r="A177" i="3"/>
  <c r="V176" i="3"/>
  <c r="U176" i="3"/>
  <c r="X176" i="3" s="1"/>
  <c r="T176" i="3"/>
  <c r="W176" i="3" s="1"/>
  <c r="F176" i="3"/>
  <c r="H176" i="3" s="1"/>
  <c r="A176" i="3"/>
  <c r="W116" i="3"/>
  <c r="V116" i="3"/>
  <c r="U116" i="3"/>
  <c r="X116" i="3" s="1"/>
  <c r="T116" i="3"/>
  <c r="F116" i="3"/>
  <c r="H116" i="3" s="1"/>
  <c r="A116" i="3"/>
  <c r="W115" i="3"/>
  <c r="V115" i="3"/>
  <c r="U115" i="3"/>
  <c r="X115" i="3" s="1"/>
  <c r="T115" i="3"/>
  <c r="H115" i="3"/>
  <c r="F115" i="3"/>
  <c r="G115" i="3" s="1"/>
  <c r="A115" i="3"/>
  <c r="V114" i="3"/>
  <c r="U114" i="3"/>
  <c r="X114" i="3" s="1"/>
  <c r="T114" i="3"/>
  <c r="W114" i="3" s="1"/>
  <c r="G114" i="3"/>
  <c r="F114" i="3"/>
  <c r="H114" i="3" s="1"/>
  <c r="A114" i="3"/>
  <c r="V113" i="3"/>
  <c r="U113" i="3"/>
  <c r="X113" i="3" s="1"/>
  <c r="T113" i="3"/>
  <c r="W113" i="3" s="1"/>
  <c r="F113" i="3"/>
  <c r="G113" i="3" s="1"/>
  <c r="A113" i="3"/>
  <c r="V112" i="3"/>
  <c r="U112" i="3"/>
  <c r="X112" i="3" s="1"/>
  <c r="T112" i="3"/>
  <c r="W112" i="3" s="1"/>
  <c r="F112" i="3"/>
  <c r="H112" i="3" s="1"/>
  <c r="A112" i="3"/>
  <c r="V175" i="3"/>
  <c r="U175" i="3"/>
  <c r="X175" i="3" s="1"/>
  <c r="T175" i="3"/>
  <c r="W175" i="3" s="1"/>
  <c r="F175" i="3"/>
  <c r="H175" i="3" s="1"/>
  <c r="A175" i="3"/>
  <c r="V214" i="3"/>
  <c r="U214" i="3"/>
  <c r="X214" i="3" s="1"/>
  <c r="T214" i="3"/>
  <c r="W214" i="3" s="1"/>
  <c r="F214" i="3"/>
  <c r="H214" i="3" s="1"/>
  <c r="A214" i="3"/>
  <c r="V213" i="3"/>
  <c r="U213" i="3"/>
  <c r="X213" i="3" s="1"/>
  <c r="T213" i="3"/>
  <c r="W213" i="3" s="1"/>
  <c r="F213" i="3"/>
  <c r="G213" i="3" s="1"/>
  <c r="A213" i="3"/>
  <c r="V111" i="3"/>
  <c r="U111" i="3"/>
  <c r="X111" i="3" s="1"/>
  <c r="T111" i="3"/>
  <c r="W111" i="3" s="1"/>
  <c r="F111" i="3"/>
  <c r="H111" i="3" s="1"/>
  <c r="A111" i="3"/>
  <c r="V212" i="3"/>
  <c r="R212" i="3"/>
  <c r="F212" i="3"/>
  <c r="A212" i="3"/>
  <c r="V211" i="3"/>
  <c r="U211" i="3"/>
  <c r="X211" i="3" s="1"/>
  <c r="T211" i="3"/>
  <c r="W211" i="3" s="1"/>
  <c r="F211" i="3"/>
  <c r="H211" i="3" s="1"/>
  <c r="A211" i="3"/>
  <c r="V210" i="3"/>
  <c r="U210" i="3"/>
  <c r="X210" i="3" s="1"/>
  <c r="T210" i="3"/>
  <c r="W210" i="3" s="1"/>
  <c r="F210" i="3"/>
  <c r="A210" i="3"/>
  <c r="V174" i="3"/>
  <c r="U174" i="3"/>
  <c r="X174" i="3" s="1"/>
  <c r="T174" i="3"/>
  <c r="W174" i="3" s="1"/>
  <c r="F174" i="3"/>
  <c r="H174" i="3" s="1"/>
  <c r="A174" i="3"/>
  <c r="V209" i="3"/>
  <c r="U209" i="3"/>
  <c r="X209" i="3" s="1"/>
  <c r="T209" i="3"/>
  <c r="W209" i="3" s="1"/>
  <c r="F209" i="3"/>
  <c r="A209" i="3"/>
  <c r="V173" i="3"/>
  <c r="U173" i="3"/>
  <c r="X173" i="3" s="1"/>
  <c r="T173" i="3"/>
  <c r="W173" i="3" s="1"/>
  <c r="F173" i="3"/>
  <c r="A173" i="3"/>
  <c r="V208" i="3"/>
  <c r="U208" i="3"/>
  <c r="X208" i="3" s="1"/>
  <c r="T208" i="3"/>
  <c r="W208" i="3" s="1"/>
  <c r="F208" i="3"/>
  <c r="A208" i="3"/>
  <c r="V207" i="3"/>
  <c r="U207" i="3"/>
  <c r="X207" i="3" s="1"/>
  <c r="T207" i="3"/>
  <c r="W207" i="3" s="1"/>
  <c r="F207" i="3"/>
  <c r="H207" i="3" s="1"/>
  <c r="A207" i="3"/>
  <c r="V172" i="3"/>
  <c r="U172" i="3"/>
  <c r="X172" i="3" s="1"/>
  <c r="T172" i="3"/>
  <c r="W172" i="3" s="1"/>
  <c r="F172" i="3"/>
  <c r="A172" i="3"/>
  <c r="V171" i="3"/>
  <c r="U171" i="3"/>
  <c r="X171" i="3" s="1"/>
  <c r="T171" i="3"/>
  <c r="W171" i="3" s="1"/>
  <c r="F171" i="3"/>
  <c r="A171" i="3"/>
  <c r="V170" i="3"/>
  <c r="U170" i="3"/>
  <c r="X170" i="3" s="1"/>
  <c r="T170" i="3"/>
  <c r="W170" i="3" s="1"/>
  <c r="F170" i="3"/>
  <c r="A170" i="3"/>
  <c r="X206" i="3"/>
  <c r="V206" i="3"/>
  <c r="U206" i="3"/>
  <c r="T206" i="3"/>
  <c r="W206" i="3" s="1"/>
  <c r="F206" i="3"/>
  <c r="H206" i="3" s="1"/>
  <c r="A206" i="3"/>
  <c r="V59" i="3"/>
  <c r="U59" i="3"/>
  <c r="X59" i="3" s="1"/>
  <c r="T59" i="3"/>
  <c r="W59" i="3" s="1"/>
  <c r="F59" i="3"/>
  <c r="A59" i="3"/>
  <c r="V58" i="3"/>
  <c r="U58" i="3"/>
  <c r="X58" i="3" s="1"/>
  <c r="T58" i="3"/>
  <c r="W58" i="3" s="1"/>
  <c r="F58" i="3"/>
  <c r="A58" i="3"/>
  <c r="V169" i="3"/>
  <c r="U169" i="3"/>
  <c r="X169" i="3" s="1"/>
  <c r="T169" i="3"/>
  <c r="W169" i="3" s="1"/>
  <c r="F169" i="3"/>
  <c r="A169" i="3"/>
  <c r="V110" i="3"/>
  <c r="U110" i="3"/>
  <c r="X110" i="3" s="1"/>
  <c r="T110" i="3"/>
  <c r="W110" i="3" s="1"/>
  <c r="F110" i="3"/>
  <c r="H110" i="3" s="1"/>
  <c r="A110" i="3"/>
  <c r="V168" i="3"/>
  <c r="U168" i="3"/>
  <c r="X168" i="3" s="1"/>
  <c r="T168" i="3"/>
  <c r="W168" i="3" s="1"/>
  <c r="F168" i="3"/>
  <c r="A168" i="3"/>
  <c r="V205" i="3"/>
  <c r="U205" i="3"/>
  <c r="X205" i="3" s="1"/>
  <c r="T205" i="3"/>
  <c r="W205" i="3" s="1"/>
  <c r="F205" i="3"/>
  <c r="A205" i="3"/>
  <c r="V109" i="3"/>
  <c r="U109" i="3"/>
  <c r="X109" i="3" s="1"/>
  <c r="T109" i="3"/>
  <c r="W109" i="3" s="1"/>
  <c r="F109" i="3"/>
  <c r="A109" i="3"/>
  <c r="X108" i="3"/>
  <c r="V108" i="3"/>
  <c r="U108" i="3"/>
  <c r="T108" i="3"/>
  <c r="W108" i="3" s="1"/>
  <c r="F108" i="3"/>
  <c r="H108" i="3" s="1"/>
  <c r="A108" i="3"/>
  <c r="V167" i="3"/>
  <c r="U167" i="3"/>
  <c r="X167" i="3" s="1"/>
  <c r="T167" i="3"/>
  <c r="W167" i="3" s="1"/>
  <c r="F167" i="3"/>
  <c r="A167" i="3"/>
  <c r="V166" i="3"/>
  <c r="U166" i="3"/>
  <c r="X166" i="3" s="1"/>
  <c r="T166" i="3"/>
  <c r="W166" i="3" s="1"/>
  <c r="F166" i="3"/>
  <c r="A166" i="3"/>
  <c r="V57" i="3"/>
  <c r="U57" i="3"/>
  <c r="X57" i="3" s="1"/>
  <c r="T57" i="3"/>
  <c r="W57" i="3" s="1"/>
  <c r="F57" i="3"/>
  <c r="A57" i="3"/>
  <c r="V107" i="3"/>
  <c r="U107" i="3"/>
  <c r="X107" i="3" s="1"/>
  <c r="T107" i="3"/>
  <c r="W107" i="3" s="1"/>
  <c r="F107" i="3"/>
  <c r="H107" i="3" s="1"/>
  <c r="A107" i="3"/>
  <c r="V56" i="3"/>
  <c r="U56" i="3"/>
  <c r="X56" i="3" s="1"/>
  <c r="T56" i="3"/>
  <c r="W56" i="3" s="1"/>
  <c r="F56" i="3"/>
  <c r="A56" i="3"/>
  <c r="V106" i="3"/>
  <c r="U106" i="3"/>
  <c r="X106" i="3" s="1"/>
  <c r="T106" i="3"/>
  <c r="W106" i="3" s="1"/>
  <c r="F106" i="3"/>
  <c r="A106" i="3"/>
  <c r="V105" i="3"/>
  <c r="U105" i="3"/>
  <c r="X105" i="3" s="1"/>
  <c r="T105" i="3"/>
  <c r="W105" i="3" s="1"/>
  <c r="F105" i="3"/>
  <c r="A105" i="3"/>
  <c r="V165" i="3"/>
  <c r="U165" i="3"/>
  <c r="X165" i="3" s="1"/>
  <c r="T165" i="3"/>
  <c r="W165" i="3" s="1"/>
  <c r="F165" i="3"/>
  <c r="H165" i="3" s="1"/>
  <c r="A165" i="3"/>
  <c r="V55" i="3"/>
  <c r="U55" i="3"/>
  <c r="X55" i="3" s="1"/>
  <c r="T55" i="3"/>
  <c r="W55" i="3" s="1"/>
  <c r="F55" i="3"/>
  <c r="A55" i="3"/>
  <c r="V104" i="3"/>
  <c r="U104" i="3"/>
  <c r="X104" i="3" s="1"/>
  <c r="T104" i="3"/>
  <c r="W104" i="3" s="1"/>
  <c r="F104" i="3"/>
  <c r="A104" i="3"/>
  <c r="V103" i="3"/>
  <c r="U103" i="3"/>
  <c r="X103" i="3" s="1"/>
  <c r="T103" i="3"/>
  <c r="W103" i="3" s="1"/>
  <c r="F103" i="3"/>
  <c r="H103" i="3" s="1"/>
  <c r="A103" i="3"/>
  <c r="W102" i="3"/>
  <c r="V102" i="3"/>
  <c r="U102" i="3"/>
  <c r="X102" i="3" s="1"/>
  <c r="T102" i="3"/>
  <c r="H102" i="3"/>
  <c r="F102" i="3"/>
  <c r="G102" i="3" s="1"/>
  <c r="A102" i="3"/>
  <c r="X164" i="3"/>
  <c r="V164" i="3"/>
  <c r="U164" i="3"/>
  <c r="T164" i="3"/>
  <c r="W164" i="3" s="1"/>
  <c r="F164" i="3"/>
  <c r="G164" i="3" s="1"/>
  <c r="A164" i="3"/>
  <c r="V54" i="3"/>
  <c r="U54" i="3"/>
  <c r="X54" i="3" s="1"/>
  <c r="T54" i="3"/>
  <c r="W54" i="3" s="1"/>
  <c r="F54" i="3"/>
  <c r="A54" i="3"/>
  <c r="W101" i="3"/>
  <c r="V101" i="3"/>
  <c r="U101" i="3"/>
  <c r="X101" i="3" s="1"/>
  <c r="T101" i="3"/>
  <c r="F101" i="3"/>
  <c r="H101" i="3" s="1"/>
  <c r="A101" i="3"/>
  <c r="W100" i="3"/>
  <c r="V100" i="3"/>
  <c r="U100" i="3"/>
  <c r="X100" i="3" s="1"/>
  <c r="T100" i="3"/>
  <c r="F100" i="3"/>
  <c r="G100" i="3" s="1"/>
  <c r="A100" i="3"/>
  <c r="V53" i="3"/>
  <c r="U53" i="3"/>
  <c r="X53" i="3" s="1"/>
  <c r="T53" i="3"/>
  <c r="W53" i="3" s="1"/>
  <c r="F53" i="3"/>
  <c r="G53" i="3" s="1"/>
  <c r="A53" i="3"/>
  <c r="V52" i="3"/>
  <c r="U52" i="3"/>
  <c r="X52" i="3" s="1"/>
  <c r="T52" i="3"/>
  <c r="W52" i="3" s="1"/>
  <c r="F52" i="3"/>
  <c r="A52" i="3"/>
  <c r="V163" i="3"/>
  <c r="U163" i="3"/>
  <c r="X163" i="3" s="1"/>
  <c r="T163" i="3"/>
  <c r="W163" i="3" s="1"/>
  <c r="F163" i="3"/>
  <c r="H163" i="3" s="1"/>
  <c r="A163" i="3"/>
  <c r="W51" i="3"/>
  <c r="V51" i="3"/>
  <c r="U51" i="3"/>
  <c r="X51" i="3" s="1"/>
  <c r="T51" i="3"/>
  <c r="H51" i="3"/>
  <c r="F51" i="3"/>
  <c r="G51" i="3" s="1"/>
  <c r="A51" i="3"/>
  <c r="X99" i="3"/>
  <c r="V99" i="3"/>
  <c r="U99" i="3"/>
  <c r="T99" i="3"/>
  <c r="W99" i="3" s="1"/>
  <c r="F99" i="3"/>
  <c r="G99" i="3" s="1"/>
  <c r="A99" i="3"/>
  <c r="V98" i="3"/>
  <c r="U98" i="3"/>
  <c r="X98" i="3" s="1"/>
  <c r="T98" i="3"/>
  <c r="W98" i="3" s="1"/>
  <c r="F98" i="3"/>
  <c r="A98" i="3"/>
  <c r="W97" i="3"/>
  <c r="V97" i="3"/>
  <c r="U97" i="3"/>
  <c r="X97" i="3" s="1"/>
  <c r="T97" i="3"/>
  <c r="F97" i="3"/>
  <c r="H97" i="3" s="1"/>
  <c r="A97" i="3"/>
  <c r="W96" i="3"/>
  <c r="V96" i="3"/>
  <c r="U96" i="3"/>
  <c r="X96" i="3" s="1"/>
  <c r="T96" i="3"/>
  <c r="F96" i="3"/>
  <c r="G96" i="3" s="1"/>
  <c r="A96" i="3"/>
  <c r="V50" i="3"/>
  <c r="U50" i="3"/>
  <c r="X50" i="3" s="1"/>
  <c r="T50" i="3"/>
  <c r="W50" i="3" s="1"/>
  <c r="F50" i="3"/>
  <c r="G50" i="3" s="1"/>
  <c r="A50" i="3"/>
  <c r="V95" i="3"/>
  <c r="U95" i="3"/>
  <c r="X95" i="3" s="1"/>
  <c r="T95" i="3"/>
  <c r="W95" i="3" s="1"/>
  <c r="F95" i="3"/>
  <c r="A95" i="3"/>
  <c r="V162" i="3"/>
  <c r="U162" i="3"/>
  <c r="X162" i="3" s="1"/>
  <c r="T162" i="3"/>
  <c r="W162" i="3" s="1"/>
  <c r="F162" i="3"/>
  <c r="H162" i="3" s="1"/>
  <c r="A162" i="3"/>
  <c r="X94" i="3"/>
  <c r="V94" i="3"/>
  <c r="U94" i="3"/>
  <c r="T94" i="3"/>
  <c r="W94" i="3" s="1"/>
  <c r="F94" i="3"/>
  <c r="G94" i="3" s="1"/>
  <c r="A94" i="3"/>
  <c r="X49" i="3"/>
  <c r="V49" i="3"/>
  <c r="U49" i="3"/>
  <c r="T49" i="3"/>
  <c r="W49" i="3" s="1"/>
  <c r="H49" i="3"/>
  <c r="F49" i="3"/>
  <c r="G49" i="3" s="1"/>
  <c r="A49" i="3"/>
  <c r="V93" i="3"/>
  <c r="U93" i="3"/>
  <c r="X93" i="3" s="1"/>
  <c r="T93" i="3"/>
  <c r="W93" i="3" s="1"/>
  <c r="F93" i="3"/>
  <c r="A93" i="3"/>
  <c r="W161" i="3"/>
  <c r="V161" i="3"/>
  <c r="U161" i="3"/>
  <c r="X161" i="3" s="1"/>
  <c r="T161" i="3"/>
  <c r="F161" i="3"/>
  <c r="H161" i="3" s="1"/>
  <c r="A161" i="3"/>
  <c r="X92" i="3"/>
  <c r="W92" i="3"/>
  <c r="V92" i="3"/>
  <c r="U92" i="3"/>
  <c r="T92" i="3"/>
  <c r="H92" i="3"/>
  <c r="F92" i="3"/>
  <c r="G92" i="3" s="1"/>
  <c r="A92" i="3"/>
  <c r="X91" i="3"/>
  <c r="V91" i="3"/>
  <c r="U91" i="3"/>
  <c r="T91" i="3"/>
  <c r="W91" i="3" s="1"/>
  <c r="F91" i="3"/>
  <c r="G91" i="3" s="1"/>
  <c r="A91" i="3"/>
  <c r="V90" i="3"/>
  <c r="U90" i="3"/>
  <c r="X90" i="3" s="1"/>
  <c r="T90" i="3"/>
  <c r="W90" i="3" s="1"/>
  <c r="F90" i="3"/>
  <c r="A90" i="3"/>
  <c r="V48" i="3"/>
  <c r="U48" i="3"/>
  <c r="X48" i="3" s="1"/>
  <c r="T48" i="3"/>
  <c r="W48" i="3" s="1"/>
  <c r="F48" i="3"/>
  <c r="H48" i="3" s="1"/>
  <c r="A48" i="3"/>
  <c r="X89" i="3"/>
  <c r="W89" i="3"/>
  <c r="V89" i="3"/>
  <c r="U89" i="3"/>
  <c r="T89" i="3"/>
  <c r="F89" i="3"/>
  <c r="G89" i="3" s="1"/>
  <c r="A89" i="3"/>
  <c r="V88" i="3"/>
  <c r="U88" i="3"/>
  <c r="X88" i="3" s="1"/>
  <c r="T88" i="3"/>
  <c r="W88" i="3" s="1"/>
  <c r="F88" i="3"/>
  <c r="G88" i="3" s="1"/>
  <c r="A88" i="3"/>
  <c r="V87" i="3"/>
  <c r="U87" i="3"/>
  <c r="X87" i="3" s="1"/>
  <c r="T87" i="3"/>
  <c r="W87" i="3" s="1"/>
  <c r="F87" i="3"/>
  <c r="A87" i="3"/>
  <c r="W47" i="3"/>
  <c r="V47" i="3"/>
  <c r="U47" i="3"/>
  <c r="X47" i="3" s="1"/>
  <c r="T47" i="3"/>
  <c r="F47" i="3"/>
  <c r="H47" i="3" s="1"/>
  <c r="A47" i="3"/>
  <c r="W160" i="3"/>
  <c r="V160" i="3"/>
  <c r="U160" i="3"/>
  <c r="X160" i="3" s="1"/>
  <c r="T160" i="3"/>
  <c r="F160" i="3"/>
  <c r="G160" i="3" s="1"/>
  <c r="A160" i="3"/>
  <c r="V86" i="3"/>
  <c r="U86" i="3"/>
  <c r="X86" i="3" s="1"/>
  <c r="T86" i="3"/>
  <c r="W86" i="3" s="1"/>
  <c r="F86" i="3"/>
  <c r="G86" i="3" s="1"/>
  <c r="A86" i="3"/>
  <c r="V85" i="3"/>
  <c r="U85" i="3"/>
  <c r="X85" i="3" s="1"/>
  <c r="T85" i="3"/>
  <c r="W85" i="3" s="1"/>
  <c r="F85" i="3"/>
  <c r="A85" i="3"/>
  <c r="V159" i="3"/>
  <c r="U159" i="3"/>
  <c r="X159" i="3" s="1"/>
  <c r="T159" i="3"/>
  <c r="W159" i="3" s="1"/>
  <c r="F159" i="3"/>
  <c r="H159" i="3" s="1"/>
  <c r="A159" i="3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9" i="1"/>
  <c r="X12" i="1"/>
  <c r="X20" i="1"/>
  <c r="X28" i="1"/>
  <c r="X36" i="1"/>
  <c r="X44" i="1"/>
  <c r="X52" i="1"/>
  <c r="X60" i="1"/>
  <c r="X68" i="1"/>
  <c r="X76" i="1"/>
  <c r="X84" i="1"/>
  <c r="X92" i="1"/>
  <c r="X100" i="1"/>
  <c r="X108" i="1"/>
  <c r="X116" i="1"/>
  <c r="X123" i="1"/>
  <c r="X125" i="1"/>
  <c r="X131" i="1"/>
  <c r="X133" i="1"/>
  <c r="X139" i="1"/>
  <c r="X141" i="1"/>
  <c r="X147" i="1"/>
  <c r="X149" i="1"/>
  <c r="X155" i="1"/>
  <c r="X157" i="1"/>
  <c r="X163" i="1"/>
  <c r="X165" i="1"/>
  <c r="X171" i="1"/>
  <c r="X173" i="1"/>
  <c r="X179" i="1"/>
  <c r="X181" i="1"/>
  <c r="X187" i="1"/>
  <c r="X189" i="1"/>
  <c r="X195" i="1"/>
  <c r="X197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9" i="1"/>
  <c r="W10" i="1"/>
  <c r="W18" i="1"/>
  <c r="W26" i="1"/>
  <c r="W34" i="1"/>
  <c r="W42" i="1"/>
  <c r="W50" i="1"/>
  <c r="W58" i="1"/>
  <c r="W66" i="1"/>
  <c r="W74" i="1"/>
  <c r="W82" i="1"/>
  <c r="W90" i="1"/>
  <c r="W98" i="1"/>
  <c r="W106" i="1"/>
  <c r="W114" i="1"/>
  <c r="W123" i="1"/>
  <c r="W131" i="1"/>
  <c r="W139" i="1"/>
  <c r="W143" i="1"/>
  <c r="W144" i="1"/>
  <c r="W155" i="1"/>
  <c r="W159" i="1"/>
  <c r="W160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9" i="1"/>
  <c r="U10" i="1"/>
  <c r="X10" i="1" s="1"/>
  <c r="U11" i="1"/>
  <c r="X11" i="1" s="1"/>
  <c r="U12" i="1"/>
  <c r="U13" i="1"/>
  <c r="X13" i="1" s="1"/>
  <c r="U14" i="1"/>
  <c r="X14" i="1" s="1"/>
  <c r="U15" i="1"/>
  <c r="X15" i="1" s="1"/>
  <c r="U16" i="1"/>
  <c r="X16" i="1" s="1"/>
  <c r="U17" i="1"/>
  <c r="X17" i="1" s="1"/>
  <c r="U18" i="1"/>
  <c r="X18" i="1" s="1"/>
  <c r="U19" i="1"/>
  <c r="X19" i="1" s="1"/>
  <c r="U20" i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U29" i="1"/>
  <c r="X29" i="1" s="1"/>
  <c r="U30" i="1"/>
  <c r="X30" i="1" s="1"/>
  <c r="U31" i="1"/>
  <c r="X31" i="1" s="1"/>
  <c r="U32" i="1"/>
  <c r="X32" i="1" s="1"/>
  <c r="U33" i="1"/>
  <c r="X33" i="1" s="1"/>
  <c r="U34" i="1"/>
  <c r="X34" i="1" s="1"/>
  <c r="U35" i="1"/>
  <c r="X35" i="1" s="1"/>
  <c r="U36" i="1"/>
  <c r="U37" i="1"/>
  <c r="X37" i="1" s="1"/>
  <c r="U38" i="1"/>
  <c r="X38" i="1" s="1"/>
  <c r="U39" i="1"/>
  <c r="X39" i="1" s="1"/>
  <c r="U40" i="1"/>
  <c r="X40" i="1" s="1"/>
  <c r="U41" i="1"/>
  <c r="X41" i="1" s="1"/>
  <c r="U42" i="1"/>
  <c r="X42" i="1" s="1"/>
  <c r="U43" i="1"/>
  <c r="X43" i="1" s="1"/>
  <c r="U44" i="1"/>
  <c r="U45" i="1"/>
  <c r="X45" i="1" s="1"/>
  <c r="U46" i="1"/>
  <c r="X46" i="1" s="1"/>
  <c r="U47" i="1"/>
  <c r="X47" i="1" s="1"/>
  <c r="U48" i="1"/>
  <c r="X48" i="1" s="1"/>
  <c r="U49" i="1"/>
  <c r="X49" i="1" s="1"/>
  <c r="U50" i="1"/>
  <c r="X50" i="1" s="1"/>
  <c r="U51" i="1"/>
  <c r="X51" i="1" s="1"/>
  <c r="U52" i="1"/>
  <c r="U53" i="1"/>
  <c r="X53" i="1" s="1"/>
  <c r="U54" i="1"/>
  <c r="X54" i="1" s="1"/>
  <c r="U55" i="1"/>
  <c r="X55" i="1" s="1"/>
  <c r="U56" i="1"/>
  <c r="X56" i="1" s="1"/>
  <c r="U57" i="1"/>
  <c r="X57" i="1" s="1"/>
  <c r="U58" i="1"/>
  <c r="X58" i="1" s="1"/>
  <c r="U59" i="1"/>
  <c r="X59" i="1" s="1"/>
  <c r="U60" i="1"/>
  <c r="U61" i="1"/>
  <c r="X61" i="1" s="1"/>
  <c r="U62" i="1"/>
  <c r="X62" i="1" s="1"/>
  <c r="U63" i="1"/>
  <c r="X63" i="1" s="1"/>
  <c r="U64" i="1"/>
  <c r="X64" i="1" s="1"/>
  <c r="U65" i="1"/>
  <c r="X65" i="1" s="1"/>
  <c r="U66" i="1"/>
  <c r="X66" i="1" s="1"/>
  <c r="U67" i="1"/>
  <c r="X67" i="1" s="1"/>
  <c r="U68" i="1"/>
  <c r="U69" i="1"/>
  <c r="X69" i="1" s="1"/>
  <c r="U70" i="1"/>
  <c r="X70" i="1" s="1"/>
  <c r="U71" i="1"/>
  <c r="X71" i="1" s="1"/>
  <c r="U72" i="1"/>
  <c r="X72" i="1" s="1"/>
  <c r="U73" i="1"/>
  <c r="X73" i="1" s="1"/>
  <c r="U74" i="1"/>
  <c r="X74" i="1" s="1"/>
  <c r="U75" i="1"/>
  <c r="X75" i="1" s="1"/>
  <c r="U76" i="1"/>
  <c r="U77" i="1"/>
  <c r="X77" i="1" s="1"/>
  <c r="U78" i="1"/>
  <c r="X78" i="1" s="1"/>
  <c r="U79" i="1"/>
  <c r="X79" i="1" s="1"/>
  <c r="U80" i="1"/>
  <c r="X80" i="1" s="1"/>
  <c r="U81" i="1"/>
  <c r="X81" i="1" s="1"/>
  <c r="U82" i="1"/>
  <c r="X82" i="1" s="1"/>
  <c r="U83" i="1"/>
  <c r="X83" i="1" s="1"/>
  <c r="U84" i="1"/>
  <c r="U85" i="1"/>
  <c r="X85" i="1" s="1"/>
  <c r="U86" i="1"/>
  <c r="X86" i="1" s="1"/>
  <c r="U87" i="1"/>
  <c r="X87" i="1" s="1"/>
  <c r="U88" i="1"/>
  <c r="X88" i="1" s="1"/>
  <c r="U89" i="1"/>
  <c r="X89" i="1" s="1"/>
  <c r="U90" i="1"/>
  <c r="X90" i="1" s="1"/>
  <c r="U91" i="1"/>
  <c r="X91" i="1" s="1"/>
  <c r="U92" i="1"/>
  <c r="U93" i="1"/>
  <c r="X93" i="1" s="1"/>
  <c r="U94" i="1"/>
  <c r="X94" i="1" s="1"/>
  <c r="U95" i="1"/>
  <c r="X95" i="1" s="1"/>
  <c r="U96" i="1"/>
  <c r="X96" i="1" s="1"/>
  <c r="U97" i="1"/>
  <c r="X97" i="1" s="1"/>
  <c r="U98" i="1"/>
  <c r="X98" i="1" s="1"/>
  <c r="U99" i="1"/>
  <c r="X99" i="1" s="1"/>
  <c r="U100" i="1"/>
  <c r="U101" i="1"/>
  <c r="X101" i="1" s="1"/>
  <c r="U102" i="1"/>
  <c r="X102" i="1" s="1"/>
  <c r="U103" i="1"/>
  <c r="X103" i="1" s="1"/>
  <c r="U104" i="1"/>
  <c r="X104" i="1" s="1"/>
  <c r="U105" i="1"/>
  <c r="X105" i="1" s="1"/>
  <c r="U106" i="1"/>
  <c r="X106" i="1" s="1"/>
  <c r="U107" i="1"/>
  <c r="X107" i="1" s="1"/>
  <c r="U108" i="1"/>
  <c r="U109" i="1"/>
  <c r="X109" i="1" s="1"/>
  <c r="U110" i="1"/>
  <c r="X110" i="1" s="1"/>
  <c r="U111" i="1"/>
  <c r="X111" i="1" s="1"/>
  <c r="U112" i="1"/>
  <c r="X112" i="1" s="1"/>
  <c r="U113" i="1"/>
  <c r="X113" i="1" s="1"/>
  <c r="U114" i="1"/>
  <c r="X114" i="1" s="1"/>
  <c r="U115" i="1"/>
  <c r="X115" i="1" s="1"/>
  <c r="U116" i="1"/>
  <c r="U117" i="1"/>
  <c r="X117" i="1" s="1"/>
  <c r="U118" i="1"/>
  <c r="X118" i="1" s="1"/>
  <c r="U119" i="1"/>
  <c r="X119" i="1" s="1"/>
  <c r="U120" i="1"/>
  <c r="X120" i="1" s="1"/>
  <c r="U121" i="1"/>
  <c r="X121" i="1" s="1"/>
  <c r="U122" i="1"/>
  <c r="X122" i="1" s="1"/>
  <c r="U123" i="1"/>
  <c r="U124" i="1"/>
  <c r="X124" i="1" s="1"/>
  <c r="U125" i="1"/>
  <c r="U126" i="1"/>
  <c r="X126" i="1" s="1"/>
  <c r="U127" i="1"/>
  <c r="X127" i="1" s="1"/>
  <c r="U128" i="1"/>
  <c r="X128" i="1" s="1"/>
  <c r="U129" i="1"/>
  <c r="X129" i="1" s="1"/>
  <c r="U130" i="1"/>
  <c r="X130" i="1" s="1"/>
  <c r="U131" i="1"/>
  <c r="U132" i="1"/>
  <c r="X132" i="1" s="1"/>
  <c r="U133" i="1"/>
  <c r="U134" i="1"/>
  <c r="X134" i="1" s="1"/>
  <c r="U135" i="1"/>
  <c r="X135" i="1" s="1"/>
  <c r="U136" i="1"/>
  <c r="X136" i="1" s="1"/>
  <c r="U137" i="1"/>
  <c r="X137" i="1" s="1"/>
  <c r="U138" i="1"/>
  <c r="X138" i="1" s="1"/>
  <c r="U139" i="1"/>
  <c r="U140" i="1"/>
  <c r="X140" i="1" s="1"/>
  <c r="U141" i="1"/>
  <c r="U142" i="1"/>
  <c r="X142" i="1" s="1"/>
  <c r="U143" i="1"/>
  <c r="X143" i="1" s="1"/>
  <c r="U144" i="1"/>
  <c r="X144" i="1" s="1"/>
  <c r="U145" i="1"/>
  <c r="X145" i="1" s="1"/>
  <c r="U146" i="1"/>
  <c r="X146" i="1" s="1"/>
  <c r="U147" i="1"/>
  <c r="U148" i="1"/>
  <c r="X148" i="1" s="1"/>
  <c r="U149" i="1"/>
  <c r="U150" i="1"/>
  <c r="X150" i="1" s="1"/>
  <c r="U151" i="1"/>
  <c r="X151" i="1" s="1"/>
  <c r="U152" i="1"/>
  <c r="X152" i="1" s="1"/>
  <c r="U153" i="1"/>
  <c r="X153" i="1" s="1"/>
  <c r="U154" i="1"/>
  <c r="X154" i="1" s="1"/>
  <c r="U155" i="1"/>
  <c r="U156" i="1"/>
  <c r="X156" i="1" s="1"/>
  <c r="U157" i="1"/>
  <c r="U158" i="1"/>
  <c r="X158" i="1" s="1"/>
  <c r="U159" i="1"/>
  <c r="X159" i="1" s="1"/>
  <c r="U160" i="1"/>
  <c r="X160" i="1" s="1"/>
  <c r="U161" i="1"/>
  <c r="X161" i="1" s="1"/>
  <c r="U162" i="1"/>
  <c r="X162" i="1" s="1"/>
  <c r="U163" i="1"/>
  <c r="U164" i="1"/>
  <c r="X164" i="1" s="1"/>
  <c r="U165" i="1"/>
  <c r="U166" i="1"/>
  <c r="X166" i="1" s="1"/>
  <c r="U167" i="1"/>
  <c r="X167" i="1" s="1"/>
  <c r="U168" i="1"/>
  <c r="X168" i="1" s="1"/>
  <c r="U169" i="1"/>
  <c r="X169" i="1" s="1"/>
  <c r="U170" i="1"/>
  <c r="X170" i="1" s="1"/>
  <c r="U171" i="1"/>
  <c r="U172" i="1"/>
  <c r="X172" i="1" s="1"/>
  <c r="U173" i="1"/>
  <c r="U174" i="1"/>
  <c r="X174" i="1" s="1"/>
  <c r="U175" i="1"/>
  <c r="X175" i="1" s="1"/>
  <c r="U176" i="1"/>
  <c r="X176" i="1" s="1"/>
  <c r="U177" i="1"/>
  <c r="X177" i="1" s="1"/>
  <c r="U178" i="1"/>
  <c r="X178" i="1" s="1"/>
  <c r="U179" i="1"/>
  <c r="U180" i="1"/>
  <c r="X180" i="1" s="1"/>
  <c r="U181" i="1"/>
  <c r="U182" i="1"/>
  <c r="X182" i="1" s="1"/>
  <c r="U183" i="1"/>
  <c r="X183" i="1" s="1"/>
  <c r="U184" i="1"/>
  <c r="X184" i="1" s="1"/>
  <c r="U185" i="1"/>
  <c r="X185" i="1" s="1"/>
  <c r="U186" i="1"/>
  <c r="X186" i="1" s="1"/>
  <c r="U187" i="1"/>
  <c r="U188" i="1"/>
  <c r="X188" i="1" s="1"/>
  <c r="U189" i="1"/>
  <c r="U190" i="1"/>
  <c r="X190" i="1" s="1"/>
  <c r="U191" i="1"/>
  <c r="X191" i="1" s="1"/>
  <c r="U192" i="1"/>
  <c r="X192" i="1" s="1"/>
  <c r="U193" i="1"/>
  <c r="X193" i="1" s="1"/>
  <c r="U194" i="1"/>
  <c r="X194" i="1" s="1"/>
  <c r="U195" i="1"/>
  <c r="U196" i="1"/>
  <c r="X196" i="1" s="1"/>
  <c r="U197" i="1"/>
  <c r="U198" i="1"/>
  <c r="X198" i="1" s="1"/>
  <c r="U199" i="1"/>
  <c r="X199" i="1" s="1"/>
  <c r="U200" i="1"/>
  <c r="X200" i="1" s="1"/>
  <c r="U202" i="1"/>
  <c r="X202" i="1" s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9" i="1"/>
  <c r="T10" i="1"/>
  <c r="T11" i="1"/>
  <c r="W11" i="1" s="1"/>
  <c r="T12" i="1"/>
  <c r="W12" i="1" s="1"/>
  <c r="T13" i="1"/>
  <c r="W13" i="1" s="1"/>
  <c r="T14" i="1"/>
  <c r="W14" i="1" s="1"/>
  <c r="T15" i="1"/>
  <c r="W15" i="1" s="1"/>
  <c r="T16" i="1"/>
  <c r="W16" i="1" s="1"/>
  <c r="T17" i="1"/>
  <c r="W17" i="1" s="1"/>
  <c r="T18" i="1"/>
  <c r="T19" i="1"/>
  <c r="W19" i="1" s="1"/>
  <c r="T20" i="1"/>
  <c r="W20" i="1" s="1"/>
  <c r="T21" i="1"/>
  <c r="W21" i="1" s="1"/>
  <c r="T22" i="1"/>
  <c r="W22" i="1" s="1"/>
  <c r="T23" i="1"/>
  <c r="W23" i="1" s="1"/>
  <c r="T24" i="1"/>
  <c r="W24" i="1" s="1"/>
  <c r="T25" i="1"/>
  <c r="W25" i="1" s="1"/>
  <c r="T26" i="1"/>
  <c r="T27" i="1"/>
  <c r="W27" i="1" s="1"/>
  <c r="T28" i="1"/>
  <c r="W28" i="1" s="1"/>
  <c r="T29" i="1"/>
  <c r="W29" i="1" s="1"/>
  <c r="T30" i="1"/>
  <c r="W30" i="1" s="1"/>
  <c r="T31" i="1"/>
  <c r="W31" i="1" s="1"/>
  <c r="T32" i="1"/>
  <c r="W32" i="1" s="1"/>
  <c r="T33" i="1"/>
  <c r="W33" i="1" s="1"/>
  <c r="T34" i="1"/>
  <c r="T35" i="1"/>
  <c r="W35" i="1" s="1"/>
  <c r="T36" i="1"/>
  <c r="W36" i="1" s="1"/>
  <c r="T37" i="1"/>
  <c r="W37" i="1" s="1"/>
  <c r="T38" i="1"/>
  <c r="W38" i="1" s="1"/>
  <c r="T39" i="1"/>
  <c r="W39" i="1" s="1"/>
  <c r="T40" i="1"/>
  <c r="W40" i="1" s="1"/>
  <c r="T41" i="1"/>
  <c r="W41" i="1" s="1"/>
  <c r="T42" i="1"/>
  <c r="T43" i="1"/>
  <c r="W43" i="1" s="1"/>
  <c r="T44" i="1"/>
  <c r="W44" i="1" s="1"/>
  <c r="T45" i="1"/>
  <c r="W45" i="1" s="1"/>
  <c r="T46" i="1"/>
  <c r="W46" i="1" s="1"/>
  <c r="T47" i="1"/>
  <c r="W47" i="1" s="1"/>
  <c r="T48" i="1"/>
  <c r="W48" i="1" s="1"/>
  <c r="T49" i="1"/>
  <c r="W49" i="1" s="1"/>
  <c r="T50" i="1"/>
  <c r="T51" i="1"/>
  <c r="W51" i="1" s="1"/>
  <c r="T52" i="1"/>
  <c r="W52" i="1" s="1"/>
  <c r="T53" i="1"/>
  <c r="W53" i="1" s="1"/>
  <c r="T54" i="1"/>
  <c r="W54" i="1" s="1"/>
  <c r="T55" i="1"/>
  <c r="W55" i="1" s="1"/>
  <c r="T56" i="1"/>
  <c r="W56" i="1" s="1"/>
  <c r="T57" i="1"/>
  <c r="W57" i="1" s="1"/>
  <c r="T58" i="1"/>
  <c r="T59" i="1"/>
  <c r="W59" i="1" s="1"/>
  <c r="T60" i="1"/>
  <c r="W60" i="1" s="1"/>
  <c r="T61" i="1"/>
  <c r="W61" i="1" s="1"/>
  <c r="T62" i="1"/>
  <c r="W62" i="1" s="1"/>
  <c r="T63" i="1"/>
  <c r="W63" i="1" s="1"/>
  <c r="T64" i="1"/>
  <c r="W64" i="1" s="1"/>
  <c r="T65" i="1"/>
  <c r="W65" i="1" s="1"/>
  <c r="T66" i="1"/>
  <c r="T67" i="1"/>
  <c r="W67" i="1" s="1"/>
  <c r="T68" i="1"/>
  <c r="W68" i="1" s="1"/>
  <c r="T69" i="1"/>
  <c r="W69" i="1" s="1"/>
  <c r="T70" i="1"/>
  <c r="W70" i="1" s="1"/>
  <c r="T71" i="1"/>
  <c r="W71" i="1" s="1"/>
  <c r="T72" i="1"/>
  <c r="W72" i="1" s="1"/>
  <c r="T73" i="1"/>
  <c r="W73" i="1" s="1"/>
  <c r="T74" i="1"/>
  <c r="T75" i="1"/>
  <c r="W75" i="1" s="1"/>
  <c r="T76" i="1"/>
  <c r="W76" i="1" s="1"/>
  <c r="T77" i="1"/>
  <c r="W77" i="1" s="1"/>
  <c r="T78" i="1"/>
  <c r="W78" i="1" s="1"/>
  <c r="T79" i="1"/>
  <c r="W79" i="1" s="1"/>
  <c r="T80" i="1"/>
  <c r="W80" i="1" s="1"/>
  <c r="T81" i="1"/>
  <c r="W81" i="1" s="1"/>
  <c r="T82" i="1"/>
  <c r="T83" i="1"/>
  <c r="W83" i="1" s="1"/>
  <c r="T84" i="1"/>
  <c r="W84" i="1" s="1"/>
  <c r="T85" i="1"/>
  <c r="W85" i="1" s="1"/>
  <c r="T86" i="1"/>
  <c r="W86" i="1" s="1"/>
  <c r="T87" i="1"/>
  <c r="W87" i="1" s="1"/>
  <c r="T88" i="1"/>
  <c r="W88" i="1" s="1"/>
  <c r="T89" i="1"/>
  <c r="W89" i="1" s="1"/>
  <c r="T90" i="1"/>
  <c r="T91" i="1"/>
  <c r="W91" i="1" s="1"/>
  <c r="T92" i="1"/>
  <c r="W92" i="1" s="1"/>
  <c r="T93" i="1"/>
  <c r="W93" i="1" s="1"/>
  <c r="T94" i="1"/>
  <c r="W94" i="1" s="1"/>
  <c r="T95" i="1"/>
  <c r="W95" i="1" s="1"/>
  <c r="T96" i="1"/>
  <c r="W96" i="1" s="1"/>
  <c r="T97" i="1"/>
  <c r="W97" i="1" s="1"/>
  <c r="T98" i="1"/>
  <c r="T99" i="1"/>
  <c r="W99" i="1" s="1"/>
  <c r="T100" i="1"/>
  <c r="W100" i="1" s="1"/>
  <c r="T101" i="1"/>
  <c r="W101" i="1" s="1"/>
  <c r="T102" i="1"/>
  <c r="W102" i="1" s="1"/>
  <c r="T103" i="1"/>
  <c r="W103" i="1" s="1"/>
  <c r="T104" i="1"/>
  <c r="W104" i="1" s="1"/>
  <c r="T105" i="1"/>
  <c r="W105" i="1" s="1"/>
  <c r="T106" i="1"/>
  <c r="T107" i="1"/>
  <c r="W107" i="1" s="1"/>
  <c r="T108" i="1"/>
  <c r="W108" i="1" s="1"/>
  <c r="T109" i="1"/>
  <c r="W109" i="1" s="1"/>
  <c r="T110" i="1"/>
  <c r="W110" i="1" s="1"/>
  <c r="T111" i="1"/>
  <c r="W111" i="1" s="1"/>
  <c r="T112" i="1"/>
  <c r="W112" i="1" s="1"/>
  <c r="T113" i="1"/>
  <c r="W113" i="1" s="1"/>
  <c r="T114" i="1"/>
  <c r="T115" i="1"/>
  <c r="W115" i="1" s="1"/>
  <c r="T116" i="1"/>
  <c r="W116" i="1" s="1"/>
  <c r="T117" i="1"/>
  <c r="W117" i="1" s="1"/>
  <c r="T118" i="1"/>
  <c r="W118" i="1" s="1"/>
  <c r="T119" i="1"/>
  <c r="W119" i="1" s="1"/>
  <c r="T120" i="1"/>
  <c r="W120" i="1" s="1"/>
  <c r="T121" i="1"/>
  <c r="W121" i="1" s="1"/>
  <c r="T122" i="1"/>
  <c r="W122" i="1" s="1"/>
  <c r="T123" i="1"/>
  <c r="T124" i="1"/>
  <c r="W124" i="1" s="1"/>
  <c r="T125" i="1"/>
  <c r="W125" i="1" s="1"/>
  <c r="T126" i="1"/>
  <c r="W126" i="1" s="1"/>
  <c r="T127" i="1"/>
  <c r="W127" i="1" s="1"/>
  <c r="T128" i="1"/>
  <c r="W128" i="1" s="1"/>
  <c r="T129" i="1"/>
  <c r="W129" i="1" s="1"/>
  <c r="T130" i="1"/>
  <c r="W130" i="1" s="1"/>
  <c r="T131" i="1"/>
  <c r="T132" i="1"/>
  <c r="W132" i="1" s="1"/>
  <c r="T133" i="1"/>
  <c r="W133" i="1" s="1"/>
  <c r="T134" i="1"/>
  <c r="W134" i="1" s="1"/>
  <c r="T135" i="1"/>
  <c r="W135" i="1" s="1"/>
  <c r="T136" i="1"/>
  <c r="W136" i="1" s="1"/>
  <c r="T137" i="1"/>
  <c r="W137" i="1" s="1"/>
  <c r="T138" i="1"/>
  <c r="W138" i="1" s="1"/>
  <c r="T139" i="1"/>
  <c r="T140" i="1"/>
  <c r="W140" i="1" s="1"/>
  <c r="T141" i="1"/>
  <c r="W141" i="1" s="1"/>
  <c r="T142" i="1"/>
  <c r="W142" i="1" s="1"/>
  <c r="T143" i="1"/>
  <c r="T144" i="1"/>
  <c r="T145" i="1"/>
  <c r="W145" i="1" s="1"/>
  <c r="T146" i="1"/>
  <c r="W146" i="1" s="1"/>
  <c r="T147" i="1"/>
  <c r="W147" i="1" s="1"/>
  <c r="T148" i="1"/>
  <c r="W148" i="1" s="1"/>
  <c r="T149" i="1"/>
  <c r="W149" i="1" s="1"/>
  <c r="T150" i="1"/>
  <c r="W150" i="1" s="1"/>
  <c r="T151" i="1"/>
  <c r="W151" i="1" s="1"/>
  <c r="T152" i="1"/>
  <c r="W152" i="1" s="1"/>
  <c r="T153" i="1"/>
  <c r="W153" i="1" s="1"/>
  <c r="T154" i="1"/>
  <c r="W154" i="1" s="1"/>
  <c r="T155" i="1"/>
  <c r="T156" i="1"/>
  <c r="W156" i="1" s="1"/>
  <c r="T157" i="1"/>
  <c r="W157" i="1" s="1"/>
  <c r="T158" i="1"/>
  <c r="W158" i="1" s="1"/>
  <c r="T159" i="1"/>
  <c r="T160" i="1"/>
  <c r="T161" i="1"/>
  <c r="W161" i="1" s="1"/>
  <c r="T162" i="1"/>
  <c r="W162" i="1" s="1"/>
  <c r="T163" i="1"/>
  <c r="W163" i="1" s="1"/>
  <c r="T164" i="1"/>
  <c r="W164" i="1" s="1"/>
  <c r="T165" i="1"/>
  <c r="W165" i="1" s="1"/>
  <c r="T166" i="1"/>
  <c r="W166" i="1" s="1"/>
  <c r="T167" i="1"/>
  <c r="W167" i="1" s="1"/>
  <c r="T168" i="1"/>
  <c r="W168" i="1" s="1"/>
  <c r="T169" i="1"/>
  <c r="W169" i="1" s="1"/>
  <c r="T170" i="1"/>
  <c r="W170" i="1" s="1"/>
  <c r="T171" i="1"/>
  <c r="W171" i="1" s="1"/>
  <c r="T172" i="1"/>
  <c r="W172" i="1" s="1"/>
  <c r="T173" i="1"/>
  <c r="W173" i="1" s="1"/>
  <c r="T174" i="1"/>
  <c r="W174" i="1" s="1"/>
  <c r="T175" i="1"/>
  <c r="W175" i="1" s="1"/>
  <c r="T176" i="1"/>
  <c r="W176" i="1" s="1"/>
  <c r="T177" i="1"/>
  <c r="W177" i="1" s="1"/>
  <c r="T178" i="1"/>
  <c r="W178" i="1" s="1"/>
  <c r="T179" i="1"/>
  <c r="W179" i="1" s="1"/>
  <c r="T180" i="1"/>
  <c r="W180" i="1" s="1"/>
  <c r="T181" i="1"/>
  <c r="W181" i="1" s="1"/>
  <c r="T182" i="1"/>
  <c r="W182" i="1" s="1"/>
  <c r="T183" i="1"/>
  <c r="W183" i="1" s="1"/>
  <c r="T184" i="1"/>
  <c r="W184" i="1" s="1"/>
  <c r="T185" i="1"/>
  <c r="W185" i="1" s="1"/>
  <c r="T186" i="1"/>
  <c r="W186" i="1" s="1"/>
  <c r="T187" i="1"/>
  <c r="W187" i="1" s="1"/>
  <c r="T188" i="1"/>
  <c r="W188" i="1" s="1"/>
  <c r="T189" i="1"/>
  <c r="W189" i="1" s="1"/>
  <c r="T190" i="1"/>
  <c r="W190" i="1" s="1"/>
  <c r="T191" i="1"/>
  <c r="W191" i="1" s="1"/>
  <c r="T192" i="1"/>
  <c r="W192" i="1" s="1"/>
  <c r="T193" i="1"/>
  <c r="W193" i="1" s="1"/>
  <c r="T194" i="1"/>
  <c r="W194" i="1" s="1"/>
  <c r="T195" i="1"/>
  <c r="W195" i="1" s="1"/>
  <c r="T196" i="1"/>
  <c r="W196" i="1" s="1"/>
  <c r="T197" i="1"/>
  <c r="W197" i="1" s="1"/>
  <c r="T198" i="1"/>
  <c r="W198" i="1" s="1"/>
  <c r="T199" i="1"/>
  <c r="W199" i="1" s="1"/>
  <c r="T200" i="1"/>
  <c r="W200" i="1" s="1"/>
  <c r="T202" i="1"/>
  <c r="W202" i="1" s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9" i="1"/>
  <c r="M228" i="3" l="1"/>
  <c r="D228" i="3"/>
  <c r="E228" i="3"/>
  <c r="K228" i="3"/>
  <c r="P228" i="3"/>
  <c r="J228" i="3"/>
  <c r="S228" i="3"/>
  <c r="G161" i="3"/>
  <c r="H179" i="3"/>
  <c r="H182" i="3"/>
  <c r="G193" i="3"/>
  <c r="G194" i="3"/>
  <c r="F204" i="3"/>
  <c r="H186" i="3"/>
  <c r="G187" i="3"/>
  <c r="H189" i="3"/>
  <c r="F46" i="3"/>
  <c r="G10" i="3"/>
  <c r="G204" i="3"/>
  <c r="U227" i="3"/>
  <c r="X227" i="3" s="1"/>
  <c r="T227" i="3"/>
  <c r="W227" i="3" s="1"/>
  <c r="T41" i="5"/>
  <c r="W41" i="5" s="1"/>
  <c r="U41" i="5"/>
  <c r="X41" i="5" s="1"/>
  <c r="U204" i="3"/>
  <c r="X204" i="3" s="1"/>
  <c r="T228" i="3"/>
  <c r="W228" i="3" s="1"/>
  <c r="H89" i="3"/>
  <c r="G48" i="3"/>
  <c r="H91" i="3"/>
  <c r="G97" i="3"/>
  <c r="H99" i="3"/>
  <c r="G101" i="3"/>
  <c r="H164" i="3"/>
  <c r="H23" i="3"/>
  <c r="H37" i="3"/>
  <c r="G203" i="3"/>
  <c r="H160" i="3"/>
  <c r="G47" i="3"/>
  <c r="H88" i="3"/>
  <c r="H96" i="3"/>
  <c r="H100" i="3"/>
  <c r="G214" i="3"/>
  <c r="G218" i="3"/>
  <c r="G17" i="3"/>
  <c r="G31" i="3"/>
  <c r="G32" i="3"/>
  <c r="H223" i="3"/>
  <c r="G80" i="3"/>
  <c r="H86" i="3"/>
  <c r="H94" i="3"/>
  <c r="G162" i="3"/>
  <c r="H50" i="3"/>
  <c r="G163" i="3"/>
  <c r="H53" i="3"/>
  <c r="G103" i="3"/>
  <c r="H117" i="3"/>
  <c r="H42" i="3"/>
  <c r="G165" i="3"/>
  <c r="G56" i="3"/>
  <c r="H56" i="3"/>
  <c r="H57" i="3"/>
  <c r="G57" i="3"/>
  <c r="G108" i="3"/>
  <c r="G168" i="3"/>
  <c r="H168" i="3"/>
  <c r="H169" i="3"/>
  <c r="G169" i="3"/>
  <c r="G206" i="3"/>
  <c r="G172" i="3"/>
  <c r="H172" i="3"/>
  <c r="H208" i="3"/>
  <c r="G208" i="3"/>
  <c r="G174" i="3"/>
  <c r="G212" i="3"/>
  <c r="H212" i="3"/>
  <c r="H70" i="3"/>
  <c r="G144" i="3"/>
  <c r="H16" i="3"/>
  <c r="G19" i="3"/>
  <c r="G20" i="3"/>
  <c r="G221" i="3"/>
  <c r="G197" i="3"/>
  <c r="G34" i="3"/>
  <c r="G77" i="3"/>
  <c r="G83" i="3"/>
  <c r="S12" i="3"/>
  <c r="U12" i="3" s="1"/>
  <c r="X12" i="3" s="1"/>
  <c r="G22" i="3"/>
  <c r="G73" i="3"/>
  <c r="G26" i="3"/>
  <c r="G27" i="3"/>
  <c r="G201" i="3"/>
  <c r="G78" i="3"/>
  <c r="H45" i="3"/>
  <c r="G55" i="3"/>
  <c r="H55" i="3"/>
  <c r="H105" i="3"/>
  <c r="G105" i="3"/>
  <c r="G107" i="3"/>
  <c r="G167" i="3"/>
  <c r="H167" i="3"/>
  <c r="H109" i="3"/>
  <c r="G109" i="3"/>
  <c r="G110" i="3"/>
  <c r="G59" i="3"/>
  <c r="H59" i="3"/>
  <c r="H170" i="3"/>
  <c r="G170" i="3"/>
  <c r="G207" i="3"/>
  <c r="G209" i="3"/>
  <c r="H209" i="3"/>
  <c r="H210" i="3"/>
  <c r="G210" i="3"/>
  <c r="H213" i="3"/>
  <c r="G175" i="3"/>
  <c r="H113" i="3"/>
  <c r="H177" i="3"/>
  <c r="H119" i="3"/>
  <c r="G24" i="3"/>
  <c r="G149" i="3"/>
  <c r="H79" i="3"/>
  <c r="H151" i="3"/>
  <c r="H225" i="3"/>
  <c r="H41" i="3"/>
  <c r="H82" i="3"/>
  <c r="G159" i="3"/>
  <c r="H87" i="3"/>
  <c r="G87" i="3"/>
  <c r="H90" i="3"/>
  <c r="G90" i="3"/>
  <c r="H93" i="3"/>
  <c r="G93" i="3"/>
  <c r="H95" i="3"/>
  <c r="G95" i="3"/>
  <c r="H98" i="3"/>
  <c r="G98" i="3"/>
  <c r="H52" i="3"/>
  <c r="G52" i="3"/>
  <c r="H54" i="3"/>
  <c r="G54" i="3"/>
  <c r="H104" i="3"/>
  <c r="G104" i="3"/>
  <c r="H106" i="3"/>
  <c r="G106" i="3"/>
  <c r="H166" i="3"/>
  <c r="G166" i="3"/>
  <c r="H205" i="3"/>
  <c r="G205" i="3"/>
  <c r="H58" i="3"/>
  <c r="G58" i="3"/>
  <c r="H171" i="3"/>
  <c r="G171" i="3"/>
  <c r="H173" i="3"/>
  <c r="G173" i="3"/>
  <c r="H85" i="3"/>
  <c r="G85" i="3"/>
  <c r="H14" i="3"/>
  <c r="G14" i="3"/>
  <c r="G211" i="3"/>
  <c r="S212" i="3"/>
  <c r="G111" i="3"/>
  <c r="G112" i="3"/>
  <c r="G116" i="3"/>
  <c r="G118" i="3"/>
  <c r="G60" i="3"/>
  <c r="G121" i="3"/>
  <c r="G9" i="3"/>
  <c r="G123" i="3"/>
  <c r="G63" i="3"/>
  <c r="G126" i="3"/>
  <c r="G130" i="3"/>
  <c r="G133" i="3"/>
  <c r="G136" i="3"/>
  <c r="G138" i="3"/>
  <c r="G65" i="3"/>
  <c r="G141" i="3"/>
  <c r="G219" i="3"/>
  <c r="H69" i="3"/>
  <c r="G69" i="3"/>
  <c r="H12" i="3"/>
  <c r="G12" i="3"/>
  <c r="H13" i="3"/>
  <c r="G13" i="3"/>
  <c r="H43" i="3"/>
  <c r="G43" i="3"/>
  <c r="T212" i="3"/>
  <c r="W212" i="3" s="1"/>
  <c r="G176" i="3"/>
  <c r="G178" i="3"/>
  <c r="G180" i="3"/>
  <c r="G61" i="3"/>
  <c r="G181" i="3"/>
  <c r="G124" i="3"/>
  <c r="G184" i="3"/>
  <c r="G127" i="3"/>
  <c r="G216" i="3"/>
  <c r="G134" i="3"/>
  <c r="G64" i="3"/>
  <c r="S187" i="3"/>
  <c r="U187" i="3" s="1"/>
  <c r="X187" i="3" s="1"/>
  <c r="G137" i="3"/>
  <c r="G190" i="3"/>
  <c r="G139" i="3"/>
  <c r="H66" i="3"/>
  <c r="G66" i="3"/>
  <c r="H156" i="3"/>
  <c r="G156" i="3"/>
  <c r="H18" i="3"/>
  <c r="G18" i="3"/>
  <c r="H21" i="3"/>
  <c r="G21" i="3"/>
  <c r="H74" i="3"/>
  <c r="G74" i="3"/>
  <c r="H147" i="3"/>
  <c r="G147" i="3"/>
  <c r="H195" i="3"/>
  <c r="G195" i="3"/>
  <c r="H25" i="3"/>
  <c r="G25" i="3"/>
  <c r="H198" i="3"/>
  <c r="G198" i="3"/>
  <c r="H75" i="3"/>
  <c r="G75" i="3"/>
  <c r="H200" i="3"/>
  <c r="G200" i="3"/>
  <c r="H35" i="3"/>
  <c r="G35" i="3"/>
  <c r="H39" i="3"/>
  <c r="G39" i="3"/>
  <c r="H152" i="3"/>
  <c r="G152" i="3"/>
  <c r="H153" i="3"/>
  <c r="G153" i="3"/>
  <c r="H155" i="3"/>
  <c r="G155" i="3"/>
  <c r="G11" i="3"/>
  <c r="G71" i="3"/>
  <c r="G15" i="3"/>
  <c r="G72" i="3"/>
  <c r="G220" i="3"/>
  <c r="G146" i="3"/>
  <c r="G148" i="3"/>
  <c r="G196" i="3"/>
  <c r="G222" i="3"/>
  <c r="G29" i="3"/>
  <c r="G30" i="3"/>
  <c r="G33" i="3"/>
  <c r="G150" i="3"/>
  <c r="G36" i="3"/>
  <c r="S37" i="3"/>
  <c r="U37" i="3" s="1"/>
  <c r="X37" i="3" s="1"/>
  <c r="G38" i="3"/>
  <c r="G202" i="3"/>
  <c r="G224" i="3"/>
  <c r="G40" i="3"/>
  <c r="G81" i="3"/>
  <c r="G157" i="3"/>
  <c r="G44" i="3"/>
  <c r="H46" i="3" l="1"/>
  <c r="G46" i="3"/>
  <c r="F228" i="3"/>
  <c r="H228" i="3" s="1"/>
  <c r="H204" i="3"/>
  <c r="V228" i="3"/>
  <c r="U228" i="3"/>
  <c r="X228" i="3" s="1"/>
  <c r="U212" i="3"/>
  <c r="X212" i="3" s="1"/>
  <c r="G228" i="3" l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H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H200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9" i="1"/>
  <c r="H9" i="1" s="1"/>
  <c r="P223" i="1"/>
  <c r="Q223" i="1"/>
  <c r="O223" i="1"/>
  <c r="N223" i="1"/>
  <c r="L223" i="1"/>
  <c r="K223" i="1"/>
  <c r="J223" i="1"/>
  <c r="I223" i="1"/>
  <c r="M223" i="1"/>
  <c r="E223" i="1"/>
  <c r="D223" i="1"/>
  <c r="S218" i="1"/>
  <c r="R195" i="1"/>
  <c r="S195" i="1" s="1"/>
  <c r="R143" i="1"/>
  <c r="S143" i="1" s="1"/>
  <c r="R122" i="1"/>
  <c r="S122" i="1" s="1"/>
  <c r="R71" i="1"/>
  <c r="V223" i="1" l="1"/>
  <c r="G9" i="1"/>
  <c r="G200" i="1"/>
  <c r="G168" i="1"/>
  <c r="H221" i="1"/>
  <c r="H217" i="1"/>
  <c r="H213" i="1"/>
  <c r="H209" i="1"/>
  <c r="H205" i="1"/>
  <c r="H196" i="1"/>
  <c r="H192" i="1"/>
  <c r="H188" i="1"/>
  <c r="H184" i="1"/>
  <c r="H180" i="1"/>
  <c r="H176" i="1"/>
  <c r="H172" i="1"/>
  <c r="H164" i="1"/>
  <c r="H160" i="1"/>
  <c r="H156" i="1"/>
  <c r="H152" i="1"/>
  <c r="H148" i="1"/>
  <c r="H144" i="1"/>
  <c r="H140" i="1"/>
  <c r="H136" i="1"/>
  <c r="H132" i="1"/>
  <c r="H128" i="1"/>
  <c r="H124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220" i="1"/>
  <c r="H216" i="1"/>
  <c r="H212" i="1"/>
  <c r="H208" i="1"/>
  <c r="H204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219" i="1"/>
  <c r="H215" i="1"/>
  <c r="H211" i="1"/>
  <c r="H207" i="1"/>
  <c r="H203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222" i="1"/>
  <c r="H218" i="1"/>
  <c r="H214" i="1"/>
  <c r="H210" i="1"/>
  <c r="H206" i="1"/>
  <c r="H202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F223" i="1"/>
  <c r="G223" i="1" s="1"/>
  <c r="R223" i="1"/>
  <c r="T223" i="1" s="1"/>
  <c r="W223" i="1" s="1"/>
  <c r="S71" i="1"/>
  <c r="S223" i="1" s="1"/>
  <c r="U223" i="1" s="1"/>
  <c r="X223" i="1" s="1"/>
  <c r="H223" i="1" l="1"/>
</calcChain>
</file>

<file path=xl/sharedStrings.xml><?xml version="1.0" encoding="utf-8"?>
<sst xmlns="http://schemas.openxmlformats.org/spreadsheetml/2006/main" count="1289" uniqueCount="325">
  <si>
    <t>BEINN REKSTRARKOSTNAÐUR - enginn miðlægur kostnaður</t>
  </si>
  <si>
    <t>Einkaskólar undanskildir</t>
  </si>
  <si>
    <t>Skýringar neðst</t>
  </si>
  <si>
    <t>Stærð leikskóla</t>
  </si>
  <si>
    <t>Sveitarfélag</t>
  </si>
  <si>
    <t>Leikskóli</t>
  </si>
  <si>
    <t>Leikskólabörn alls</t>
  </si>
  <si>
    <t>HEILSDAGSÍG</t>
  </si>
  <si>
    <t>Samtals stöðugildi</t>
  </si>
  <si>
    <t>% leikskóla-
kennara</t>
  </si>
  <si>
    <t>Stg við uppeldi og menntun</t>
  </si>
  <si>
    <t>Tekjur</t>
  </si>
  <si>
    <t>Laun og launatengd gjöld</t>
  </si>
  <si>
    <t xml:space="preserve"> Innri húsaleiga (Eignasjóður)</t>
  </si>
  <si>
    <t>Annar rekstrarkostnaður (með innri leigu)</t>
  </si>
  <si>
    <t>Brúttó</t>
  </si>
  <si>
    <t>Nettó</t>
  </si>
  <si>
    <t>Brúttó -innri leiga/ hdig</t>
  </si>
  <si>
    <t>Nettó - innri leiga(hdig</t>
  </si>
  <si>
    <t>Launakostnaður
/HDIG</t>
  </si>
  <si>
    <t>Brúttó (-innri leiga) á mánuði á HDÍG (11 mán)</t>
  </si>
  <si>
    <t>Nettó (-innri leiga) á mánuði á HDÍG (11 mán)</t>
  </si>
  <si>
    <t>Fj.heilsdagsígilda haustið 2018</t>
  </si>
  <si>
    <t>Tölur um leikskóla sveitarfélaga 2018. Upphæðir í þús.kr.</t>
  </si>
  <si>
    <t>0000 Reykjavíkurborg</t>
  </si>
  <si>
    <t>Leikskólinn Austurborg</t>
  </si>
  <si>
    <t>Leikskólinn Álftaborg</t>
  </si>
  <si>
    <t>Leikskólinn Árborg</t>
  </si>
  <si>
    <t>Leikskólinn Bakkaborg</t>
  </si>
  <si>
    <t>Leikskólinn Brákarborg</t>
  </si>
  <si>
    <t>Leikskólinn Brekkuborg</t>
  </si>
  <si>
    <t>Leikskólinn Engjaborg</t>
  </si>
  <si>
    <t>Leikskólinn Fífuborg</t>
  </si>
  <si>
    <t>Leikskólinn Garðaborg</t>
  </si>
  <si>
    <t>Leikskólinn Grandaborg</t>
  </si>
  <si>
    <t>Leikskólinn Grænaborg</t>
  </si>
  <si>
    <t>Leikskólinn Gullborg</t>
  </si>
  <si>
    <t>Leikskólinn Hagaborg</t>
  </si>
  <si>
    <t>Leikskólinn Heiðarborg</t>
  </si>
  <si>
    <t>Leikskólinn Hólaborg</t>
  </si>
  <si>
    <t>Leikskólinn Hraunborg</t>
  </si>
  <si>
    <t>Leikskólinn Jöklaborg</t>
  </si>
  <si>
    <t>Leikskólinn Klettaborg</t>
  </si>
  <si>
    <t>Ártúnsskóli - leikskóladeild</t>
  </si>
  <si>
    <t>Leikskólinn Kvistaborg</t>
  </si>
  <si>
    <t>Leikskólinn Laufskálar</t>
  </si>
  <si>
    <t>Leikskólinn Múlaborg</t>
  </si>
  <si>
    <t>Leikskólinn Nóaborg</t>
  </si>
  <si>
    <t>Leikskólinn Rauðaborg</t>
  </si>
  <si>
    <t>Leikskólinn Rofaborg</t>
  </si>
  <si>
    <t>Leikskólinn Seljaborg</t>
  </si>
  <si>
    <t>Leikskólinn Seljakot</t>
  </si>
  <si>
    <t>Leikskólinn Sólborg</t>
  </si>
  <si>
    <t>Leikskólinn Stakkaborg</t>
  </si>
  <si>
    <t>Leikskólinn Steinahlíð</t>
  </si>
  <si>
    <t>Leikskólinn Suðurborg</t>
  </si>
  <si>
    <t>Leikskólinn Sæborg</t>
  </si>
  <si>
    <t>Leikskólinn Vesturborg</t>
  </si>
  <si>
    <t>Leikskólinn Ægisborg</t>
  </si>
  <si>
    <t>Leikskólinn Ösp</t>
  </si>
  <si>
    <t>Leikskólinn Jörfi</t>
  </si>
  <si>
    <t>Leikskólinn Hulduheimar</t>
  </si>
  <si>
    <t>Leikskólinn Lyngheimar</t>
  </si>
  <si>
    <t>Leikskólinn Blásalir</t>
  </si>
  <si>
    <t>Leikskólinn Hamrar</t>
  </si>
  <si>
    <t>Leikskólinn Klambrar</t>
  </si>
  <si>
    <t>Leikskólinn Maríuborg</t>
  </si>
  <si>
    <t>Leikskólinn Geislabaugur</t>
  </si>
  <si>
    <t>Leikskólinn Reynisholt</t>
  </si>
  <si>
    <t>Leikskólinn Vinagerði</t>
  </si>
  <si>
    <t>Leikskólinn Rauðhóll</t>
  </si>
  <si>
    <t>Dalskóli - leikskóladeild</t>
  </si>
  <si>
    <t>Tjörn - Tjarnarborg /Öldukot</t>
  </si>
  <si>
    <t>Holt - Reykjavík</t>
  </si>
  <si>
    <t>Bakki - Berg</t>
  </si>
  <si>
    <t>Klébergsskóli - Bakkaberg</t>
  </si>
  <si>
    <t>Borg</t>
  </si>
  <si>
    <t>Sunnuás</t>
  </si>
  <si>
    <t>Miðborg</t>
  </si>
  <si>
    <t>Drafnaborg/Dvergasteinn</t>
  </si>
  <si>
    <t>Sunnufold</t>
  </si>
  <si>
    <t>Furuskógar</t>
  </si>
  <si>
    <t>Bjartahlíð</t>
  </si>
  <si>
    <t>Hálsaskógur</t>
  </si>
  <si>
    <t>Leikskólinn Hlíð</t>
  </si>
  <si>
    <t>Langholt</t>
  </si>
  <si>
    <t>Laugasól</t>
  </si>
  <si>
    <t>Leikskólinn Hof</t>
  </si>
  <si>
    <t>1000 Kópavogsbær</t>
  </si>
  <si>
    <t>Leikskólinn Furugrund</t>
  </si>
  <si>
    <t>Heilsuleikskólinn Urðarhóll</t>
  </si>
  <si>
    <t>Leikskólinn Baugur</t>
  </si>
  <si>
    <t>Leikskólinn Núpur</t>
  </si>
  <si>
    <t>Leikskólinn Dalur</t>
  </si>
  <si>
    <t>Leikskólinn Arnarsmári</t>
  </si>
  <si>
    <t>Leikskólinn Efstihjalli</t>
  </si>
  <si>
    <t>Leikskólinn Grænatún</t>
  </si>
  <si>
    <t>Leikskólinn Kópasteinn</t>
  </si>
  <si>
    <t>Leikskólinn Fífusalir</t>
  </si>
  <si>
    <t>Leikskólinn Rjúpnahæð</t>
  </si>
  <si>
    <t>Leikskólinn Kópahvoll</t>
  </si>
  <si>
    <t>Leikskólinn Fagrabrekka</t>
  </si>
  <si>
    <t>Leikskólinn Marbakki</t>
  </si>
  <si>
    <t>Leikskólinn Álfaheiði</t>
  </si>
  <si>
    <t>Leikskólinn Lækur</t>
  </si>
  <si>
    <t>Leikskólinn Álfatún</t>
  </si>
  <si>
    <t>Leikskólinn Sólhvörf áður Hvarf</t>
  </si>
  <si>
    <t>Leikskólinn Austurkór</t>
  </si>
  <si>
    <t>1100 Seltjarnarneskaupstaður</t>
  </si>
  <si>
    <t>Leikskóli Seltjarnarness</t>
  </si>
  <si>
    <t>1300 Garðabær</t>
  </si>
  <si>
    <t>Heilsuleikskólinn Bæjarból</t>
  </si>
  <si>
    <t>Leikskólinn Hæðarból</t>
  </si>
  <si>
    <t>Leikskólinn Kirkjuból</t>
  </si>
  <si>
    <t>Leikskólinn Lundarból</t>
  </si>
  <si>
    <t>Leikskólinn Sunnuhvoll</t>
  </si>
  <si>
    <t>Akrar</t>
  </si>
  <si>
    <t>Flataskóli - leikskóladeild</t>
  </si>
  <si>
    <t>Náttúruleikskólinn Krakkakot</t>
  </si>
  <si>
    <t>Heilsuleikskólinn Holtakot</t>
  </si>
  <si>
    <t>1400 Hafnarfjarðarkaupstaður</t>
  </si>
  <si>
    <t>Leikskólinn Álfaberg</t>
  </si>
  <si>
    <t>Leikskólinn Norðurberg</t>
  </si>
  <si>
    <t>Leikskólinn Arnarberg</t>
  </si>
  <si>
    <t>Smáralundur/Brekkuhvammur</t>
  </si>
  <si>
    <t>Leikskólinn Víðivellir</t>
  </si>
  <si>
    <t>Leikskólinn Hvammur</t>
  </si>
  <si>
    <t>Leikskólinn Hlíðarberg</t>
  </si>
  <si>
    <t>Leikskólinn Vesturkot</t>
  </si>
  <si>
    <t>Leikskólinn Hlíðarendi</t>
  </si>
  <si>
    <t>Leikskólinn Hörðuvellir</t>
  </si>
  <si>
    <t>Leikskólinn Álfasteinn</t>
  </si>
  <si>
    <t>Leikskólinn Tjarnarás</t>
  </si>
  <si>
    <t>Leikskólinn Stekkjarás</t>
  </si>
  <si>
    <t>Hraunvallaleikskóli</t>
  </si>
  <si>
    <t>Bjarkalundur</t>
  </si>
  <si>
    <t>1604 Mosfellsbær</t>
  </si>
  <si>
    <t>Leikskólinn Hlaðhamrar</t>
  </si>
  <si>
    <t>Leikskólinn Reykjakot</t>
  </si>
  <si>
    <t>Leikskólinn Hulduberg</t>
  </si>
  <si>
    <t>Lágafellsskóli - Ldeild - Höfðaberg</t>
  </si>
  <si>
    <t>Krikaskóli - leikskóladeild</t>
  </si>
  <si>
    <t>2000 Reykjanesbær</t>
  </si>
  <si>
    <t>Leikskólinn Tjarnarsel</t>
  </si>
  <si>
    <t>Leikskólinn Garðasel</t>
  </si>
  <si>
    <t>Heilsuleikskólinn Heiðarsel</t>
  </si>
  <si>
    <t>Leikskólinn Holt Rnesbæ</t>
  </si>
  <si>
    <t>Leikskólinn Vesturberg</t>
  </si>
  <si>
    <t>Leikskólinn Hjallatún</t>
  </si>
  <si>
    <t>2300 Grindavíkurbær</t>
  </si>
  <si>
    <t>Leikskólinn Laut</t>
  </si>
  <si>
    <t>2506 Sveitarfélagið Vogar</t>
  </si>
  <si>
    <t>Heilsuleikskólinn Suðurvellir</t>
  </si>
  <si>
    <t>2510 Suðurnesjabær</t>
  </si>
  <si>
    <t>Leikskólinn Gefnarborg</t>
  </si>
  <si>
    <t>3000 Akraneskaupstaður</t>
  </si>
  <si>
    <t>Leikskólinn Vallarsel</t>
  </si>
  <si>
    <t>Leikskólinn Teigasel</t>
  </si>
  <si>
    <t>Heilsuleikskólinn Garðasel</t>
  </si>
  <si>
    <t>Leikskólinn Akrasel</t>
  </si>
  <si>
    <t>3511 Hvalfjarðarsveit</t>
  </si>
  <si>
    <t>Leikskólinn Skýjaborg</t>
  </si>
  <si>
    <t>3609 Borgarbyggð</t>
  </si>
  <si>
    <t>Leikskólinn Andabær</t>
  </si>
  <si>
    <t>Leikskólinn Ugluklettur</t>
  </si>
  <si>
    <t>Leikskólinn Hnoðraból</t>
  </si>
  <si>
    <t>3709 Grundarfjarðarbær</t>
  </si>
  <si>
    <t>Leikskólinn Sólvellir</t>
  </si>
  <si>
    <t>3711 Stykkishólmsbær</t>
  </si>
  <si>
    <t>Leikskólinn í Stykkishólmi</t>
  </si>
  <si>
    <t>3713 Eyja- og Miklaholtshreppur</t>
  </si>
  <si>
    <t>Laugargerðisskóli - leikskóladeild</t>
  </si>
  <si>
    <t>3714 Snæfellsbær</t>
  </si>
  <si>
    <t>Leikskóli Snæfellsbæjar</t>
  </si>
  <si>
    <t>3811 Dalabyggð</t>
  </si>
  <si>
    <t>Auðarskóli - leikskóladeild</t>
  </si>
  <si>
    <t>4100 Bolungarvíkurkaupstaður</t>
  </si>
  <si>
    <t>Leikskólinn Glaðheimar</t>
  </si>
  <si>
    <t>4200 Ísafjarðarbær</t>
  </si>
  <si>
    <t>Leikskólinn Eyrarskjól</t>
  </si>
  <si>
    <t>Leikskólinn Grænigarður</t>
  </si>
  <si>
    <t>Heilsuleikskólinn Laufás</t>
  </si>
  <si>
    <t>Leikskólinn Tjarnarbær</t>
  </si>
  <si>
    <t>4502 Reykhólahreppur</t>
  </si>
  <si>
    <t>Reykhólaskóli leikskóladeild</t>
  </si>
  <si>
    <t>4604 Tálknafjarðarhreppur</t>
  </si>
  <si>
    <t>Tálknafjarðarskóli - leikskóladeildin Vindheimar</t>
  </si>
  <si>
    <t>4607 Vesturbyggð</t>
  </si>
  <si>
    <t>Araklettur</t>
  </si>
  <si>
    <t>Bíldudalsskóli leikskd Tjarnarbrekka</t>
  </si>
  <si>
    <t>4803 Súðavíkurhreppur</t>
  </si>
  <si>
    <t>Súðavíkurskóli - leikskóladeildin Kofrasel</t>
  </si>
  <si>
    <t>4911 Strandabyggð</t>
  </si>
  <si>
    <t>Leikskólinn Lækjarbrekka</t>
  </si>
  <si>
    <t>5200 Sveitarfélagið Skagafjörður</t>
  </si>
  <si>
    <t>Leikskólinn Ársalir</t>
  </si>
  <si>
    <t>Leikskólinn Skagafirði -  Tröllaborg</t>
  </si>
  <si>
    <t>Leikskólinn Birkilundur</t>
  </si>
  <si>
    <t>5508 Húnaþing vestra</t>
  </si>
  <si>
    <t>Leikskólinn Ásgarður</t>
  </si>
  <si>
    <t xml:space="preserve">5604 Blönduósbær </t>
  </si>
  <si>
    <t>Leikskólinn Barnabær</t>
  </si>
  <si>
    <t>5609 Sveitarfélagið Skagaströnd</t>
  </si>
  <si>
    <t>Leikskólinn Barnaból</t>
  </si>
  <si>
    <t>5612 Húnavatnshreppur</t>
  </si>
  <si>
    <t>Húnavallaskóli - leikskóladeildin Vallaból</t>
  </si>
  <si>
    <t>6000 Akureyrarkaupstaður</t>
  </si>
  <si>
    <t>Leikskólinn Iðavöllur</t>
  </si>
  <si>
    <t>Leikskólinn Lundarsel</t>
  </si>
  <si>
    <t>Hulduheimar Ak</t>
  </si>
  <si>
    <t>Leikskólinn Pálmholt</t>
  </si>
  <si>
    <t>Heilsuleikskólinn Krógaból</t>
  </si>
  <si>
    <t>Leikskólinn Kiðagil</t>
  </si>
  <si>
    <t>Leikskólinn Naustatjörn</t>
  </si>
  <si>
    <t>Leikskólinn Tröllaborgir</t>
  </si>
  <si>
    <t>Hríseyjarskóli - leikskóladeildin Smábær</t>
  </si>
  <si>
    <t>6100 Norðurþing</t>
  </si>
  <si>
    <t>Leikskólinn Grænuvellir</t>
  </si>
  <si>
    <t>Raufarhafnarskóli - leikskóladeildin Krílabær</t>
  </si>
  <si>
    <t>Öxarfjarðarskóli - leikskóladeildin Lundi</t>
  </si>
  <si>
    <t>6250 Fjallabyggð</t>
  </si>
  <si>
    <t>Leikskóli Fjallabyggðar</t>
  </si>
  <si>
    <t>6400 Dalvíkurbyggð</t>
  </si>
  <si>
    <t>Árskógarskóli - leikskóladeild</t>
  </si>
  <si>
    <t>Dalvíkurskóli - Kátakot/Krílakot</t>
  </si>
  <si>
    <t>6513 Eyjafjarðarsveit</t>
  </si>
  <si>
    <t>Hrafnagilsskóli - leikskóladeildin Krummakot</t>
  </si>
  <si>
    <t>6515 Hörgársveit</t>
  </si>
  <si>
    <t>6601 Svalbarðsstrandarhreppur</t>
  </si>
  <si>
    <t>Leikskólinn Álfaborg Valsárskóli Leikskóladeild</t>
  </si>
  <si>
    <t>6602 Grýtubakkahreppur</t>
  </si>
  <si>
    <t>Leikskólinn Krummafótur - Krakkabúð</t>
  </si>
  <si>
    <t>6607 Skútustaðahreppur</t>
  </si>
  <si>
    <t>Leikskólinn Ylur</t>
  </si>
  <si>
    <t>6612 Þingeyjarsveit</t>
  </si>
  <si>
    <t>Þingeyjarskóli - leikskóladeildin Krílabær</t>
  </si>
  <si>
    <t>Stórutjarnarskóli - leikskóladeildin Tjarnaskjól</t>
  </si>
  <si>
    <t>6709 Langanesbyggð</t>
  </si>
  <si>
    <t>7000 Seyðisfjarðarkaupstaður</t>
  </si>
  <si>
    <t>Seyðisfjarðarskóli - leikskóladeildin Sólvellir</t>
  </si>
  <si>
    <t>7300 Fjarðabyggð</t>
  </si>
  <si>
    <t>Leikskólinn Eyrarvellir</t>
  </si>
  <si>
    <t>Leikskólinn Dalborg</t>
  </si>
  <si>
    <t>Leikskólinn Lyngholt</t>
  </si>
  <si>
    <t>Leikskólinn Kæribær</t>
  </si>
  <si>
    <t>Stöðvarfjörður og Breiðdalsskóli - leikskóladeild</t>
  </si>
  <si>
    <t>7502 Vopnafjarðarhreppur</t>
  </si>
  <si>
    <t>Leikskólinn Brekkubær</t>
  </si>
  <si>
    <t>7509 Borgarfjarðarhreppur</t>
  </si>
  <si>
    <t>Skólinn Borgarf eystri -leikskóladeildin Glaumbær</t>
  </si>
  <si>
    <t>7617 Djúpavogshreppur</t>
  </si>
  <si>
    <t>Djúpavogsskóli - leikskóladeild</t>
  </si>
  <si>
    <t>7620 Fljótsdalshérað</t>
  </si>
  <si>
    <t>Leikskólinn Hádegishöfði</t>
  </si>
  <si>
    <t>Tjarnarskógur</t>
  </si>
  <si>
    <t>Brúarásskóli - leikskóladeild</t>
  </si>
  <si>
    <t>7708 Sveitarfélagið Hornafjörður</t>
  </si>
  <si>
    <t>Sjónarhóll</t>
  </si>
  <si>
    <t>8000 Vestmannaeyjabær</t>
  </si>
  <si>
    <t>Leikskólinn Kirkjugerði</t>
  </si>
  <si>
    <t>Víkin - Hamarsskóla Vestm</t>
  </si>
  <si>
    <t>8200 Sveitarfélagið Árborg</t>
  </si>
  <si>
    <t>Leikskólinn Álfheimar</t>
  </si>
  <si>
    <t>Heilsuleikskólinn Árbær</t>
  </si>
  <si>
    <t>Leikskólinn Jötunheimar</t>
  </si>
  <si>
    <t>Heilsuleikskólinn Brimver/Æskukot</t>
  </si>
  <si>
    <t>8508 Mýrdalshreppur</t>
  </si>
  <si>
    <t>Mánaland - Vík í Mýrdal</t>
  </si>
  <si>
    <t>8509 Skaftárhreppur</t>
  </si>
  <si>
    <t>Heilsuleikskólinn Kæribær</t>
  </si>
  <si>
    <t>8613 Rangárþing eystra</t>
  </si>
  <si>
    <t>Leikskólinn Örk</t>
  </si>
  <si>
    <t>8614 Rangárþing ytra</t>
  </si>
  <si>
    <t>Leikskólinn Heklukot</t>
  </si>
  <si>
    <t>Leikskólinn Laugalandi</t>
  </si>
  <si>
    <t>8710 Hrunamannahreppur</t>
  </si>
  <si>
    <t>Leikskólinn Undraland</t>
  </si>
  <si>
    <t>8716 Hveragerðisbær</t>
  </si>
  <si>
    <t>Leikskólinn Óskaland</t>
  </si>
  <si>
    <t>8717 Sveitarfélagið Ölfus</t>
  </si>
  <si>
    <t>Leikskólinn Bergheimar</t>
  </si>
  <si>
    <t>8719 Grímsnes- og Grafningshreppur</t>
  </si>
  <si>
    <t>Kerhólsskóli - leikskóladeildin Kátaborg</t>
  </si>
  <si>
    <t>8720 Skeiða- og Gnúpverjahreppur</t>
  </si>
  <si>
    <t>Leikskólinn Skeiða og Gnúpverjahreppi</t>
  </si>
  <si>
    <t>8721 Bláskógabyggð</t>
  </si>
  <si>
    <t>Leikskólinn Álfaborg</t>
  </si>
  <si>
    <t>Bláskógaskóli - leikskóladeild</t>
  </si>
  <si>
    <t>8722 Flóahreppur</t>
  </si>
  <si>
    <t>Leikskólinn Krakkaborg</t>
  </si>
  <si>
    <t>% leikskólakennara/aðra uppeldismenntun</t>
  </si>
  <si>
    <t>0-30</t>
  </si>
  <si>
    <t>lægsta gildi</t>
  </si>
  <si>
    <t>31 - 60</t>
  </si>
  <si>
    <t>61 - 90</t>
  </si>
  <si>
    <t>91 - 120</t>
  </si>
  <si>
    <t>121 &gt;</t>
  </si>
  <si>
    <t>Gildi</t>
  </si>
  <si>
    <t>&lt; 31</t>
  </si>
  <si>
    <t>Leikskóla-kennarar (stg.)</t>
  </si>
  <si>
    <t>Önnur uppeldis-menntun (stg.)</t>
  </si>
  <si>
    <t>Ófaglærðir starfsmenn (stg.)</t>
  </si>
  <si>
    <t>Annað  (matseld,þrif, skrifstofa) stg.</t>
  </si>
  <si>
    <t>Samtals leikskólar sveitarfélaga</t>
  </si>
  <si>
    <t>Samtals skólar með færri en 31 heilsdagsígildi</t>
  </si>
  <si>
    <t>Samtals skólar með 31 - 60 heilsdagsígildi</t>
  </si>
  <si>
    <t>Samtals skólar með 61 - 90 heilsdagsígildi</t>
  </si>
  <si>
    <t>Samtals skólar með 91 - 120 heilsdagsígildi</t>
  </si>
  <si>
    <t>Samtals skólar með yfir 121 heilsdagsígildi</t>
  </si>
  <si>
    <t>Samtals samreknir leikskólar sveitarfélaga</t>
  </si>
  <si>
    <t>Samtals samreknir leikskólar með færri en 31 heilsdagsígildi</t>
  </si>
  <si>
    <t>Samtals samreknir leikskólar með 31 - 60 heilsdagsígildi</t>
  </si>
  <si>
    <t>Samtals samreknir leikskólar með 61 - 90 heilsdagsígildi</t>
  </si>
  <si>
    <t>Samtals samreknir leikskólar með 91 - 120 heilsdagsígildi</t>
  </si>
  <si>
    <t>Leikskólinn Leirvogstunguskóli</t>
  </si>
  <si>
    <t xml:space="preserve">Leikskólinn Leirvogstunguskóli </t>
  </si>
  <si>
    <t>(All)</t>
  </si>
  <si>
    <t>Row Labels</t>
  </si>
  <si>
    <t>Grand Total</t>
  </si>
  <si>
    <t>Sum of HEILSDAGSÍG</t>
  </si>
  <si>
    <t>Sum of Brúttó -innri leiga/ hdig</t>
  </si>
  <si>
    <t>Sum of Nettó - innri leiga(hdig</t>
  </si>
  <si>
    <t>Leikskóladeildin Hofgarði</t>
  </si>
  <si>
    <t>Sum of % leikskóla-</t>
  </si>
  <si>
    <t>leikskóladeildin Hofgarði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</si>
</sst>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Optima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E2C5"/>
        <bgColor indexed="64"/>
      </patternFill>
    </fill>
    <fill>
      <patternFill patternType="solid">
        <fgColor rgb="FFC4E2C5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4" borderId="3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5" xfId="1" applyFont="1" applyBorder="1"/>
    <xf numFmtId="0" fontId="7" fillId="0" borderId="0" xfId="1" applyFon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9" fontId="0" fillId="0" borderId="0" xfId="0" applyNumberFormat="1"/>
    <xf numFmtId="0" fontId="7" fillId="0" borderId="6" xfId="1" applyFont="1" applyBorder="1"/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8" xfId="1" applyFont="1" applyBorder="1"/>
    <xf numFmtId="0" fontId="1" fillId="0" borderId="7" xfId="0" applyFont="1" applyBorder="1"/>
    <xf numFmtId="3" fontId="8" fillId="2" borderId="7" xfId="1" applyNumberFormat="1" applyFont="1" applyFill="1" applyBorder="1"/>
    <xf numFmtId="164" fontId="1" fillId="2" borderId="7" xfId="0" applyNumberFormat="1" applyFont="1" applyFill="1" applyBorder="1"/>
    <xf numFmtId="9" fontId="1" fillId="2" borderId="7" xfId="0" applyNumberFormat="1" applyFont="1" applyFill="1" applyBorder="1"/>
    <xf numFmtId="165" fontId="1" fillId="2" borderId="7" xfId="0" applyNumberFormat="1" applyFont="1" applyFill="1" applyBorder="1"/>
    <xf numFmtId="3" fontId="1" fillId="2" borderId="7" xfId="0" applyNumberFormat="1" applyFont="1" applyFill="1" applyBorder="1"/>
    <xf numFmtId="3" fontId="0" fillId="5" borderId="0" xfId="0" applyNumberFormat="1" applyFill="1"/>
    <xf numFmtId="3" fontId="1" fillId="5" borderId="7" xfId="0" applyNumberFormat="1" applyFont="1" applyFill="1" applyBorder="1"/>
    <xf numFmtId="0" fontId="7" fillId="0" borderId="0" xfId="1" applyFont="1" applyBorder="1"/>
    <xf numFmtId="0" fontId="1" fillId="6" borderId="9" xfId="0" applyFont="1" applyFill="1" applyBorder="1"/>
    <xf numFmtId="0" fontId="1" fillId="0" borderId="9" xfId="0" applyFont="1" applyFill="1" applyBorder="1"/>
    <xf numFmtId="0" fontId="1" fillId="2" borderId="9" xfId="0" applyFont="1" applyFill="1" applyBorder="1"/>
    <xf numFmtId="0" fontId="5" fillId="4" borderId="11" xfId="1" applyFont="1" applyFill="1" applyBorder="1" applyAlignment="1">
      <alignment horizontal="center" vertical="center" wrapText="1"/>
    </xf>
    <xf numFmtId="0" fontId="7" fillId="0" borderId="12" xfId="1" applyFont="1" applyBorder="1"/>
    <xf numFmtId="0" fontId="1" fillId="0" borderId="10" xfId="0" applyFont="1" applyBorder="1"/>
    <xf numFmtId="0" fontId="0" fillId="0" borderId="4" xfId="0" applyBorder="1"/>
    <xf numFmtId="0" fontId="7" fillId="0" borderId="15" xfId="1" applyFont="1" applyBorder="1"/>
    <xf numFmtId="0" fontId="7" fillId="0" borderId="4" xfId="1" applyFont="1" applyBorder="1"/>
    <xf numFmtId="164" fontId="0" fillId="0" borderId="4" xfId="0" applyNumberFormat="1" applyBorder="1"/>
    <xf numFmtId="9" fontId="0" fillId="0" borderId="4" xfId="0" applyNumberFormat="1" applyBorder="1"/>
    <xf numFmtId="165" fontId="0" fillId="0" borderId="4" xfId="0" applyNumberFormat="1" applyBorder="1"/>
    <xf numFmtId="3" fontId="0" fillId="5" borderId="4" xfId="0" applyNumberFormat="1" applyFill="1" applyBorder="1"/>
    <xf numFmtId="3" fontId="0" fillId="0" borderId="4" xfId="0" applyNumberFormat="1" applyBorder="1"/>
    <xf numFmtId="3" fontId="0" fillId="0" borderId="2" xfId="0" applyNumberFormat="1" applyBorder="1"/>
    <xf numFmtId="0" fontId="0" fillId="0" borderId="0" xfId="0" applyBorder="1"/>
    <xf numFmtId="164" fontId="0" fillId="0" borderId="0" xfId="0" applyNumberFormat="1" applyBorder="1"/>
    <xf numFmtId="9" fontId="0" fillId="0" borderId="0" xfId="0" applyNumberFormat="1" applyBorder="1"/>
    <xf numFmtId="165" fontId="0" fillId="0" borderId="0" xfId="0" applyNumberFormat="1" applyBorder="1"/>
    <xf numFmtId="3" fontId="0" fillId="5" borderId="0" xfId="0" applyNumberFormat="1" applyFill="1" applyBorder="1"/>
    <xf numFmtId="3" fontId="0" fillId="0" borderId="0" xfId="0" applyNumberFormat="1" applyBorder="1"/>
    <xf numFmtId="3" fontId="0" fillId="0" borderId="13" xfId="0" applyNumberFormat="1" applyBorder="1"/>
    <xf numFmtId="0" fontId="0" fillId="0" borderId="16" xfId="0" applyBorder="1"/>
    <xf numFmtId="0" fontId="8" fillId="0" borderId="9" xfId="1" applyFont="1" applyBorder="1"/>
    <xf numFmtId="164" fontId="8" fillId="0" borderId="9" xfId="1" applyNumberFormat="1" applyFont="1" applyBorder="1"/>
    <xf numFmtId="9" fontId="1" fillId="0" borderId="9" xfId="0" applyNumberFormat="1" applyFont="1" applyBorder="1"/>
    <xf numFmtId="165" fontId="1" fillId="0" borderId="9" xfId="0" applyNumberFormat="1" applyFont="1" applyBorder="1"/>
    <xf numFmtId="3" fontId="1" fillId="5" borderId="9" xfId="0" applyNumberFormat="1" applyFont="1" applyFill="1" applyBorder="1"/>
    <xf numFmtId="3" fontId="1" fillId="0" borderId="9" xfId="0" applyNumberFormat="1" applyFont="1" applyBorder="1"/>
    <xf numFmtId="3" fontId="1" fillId="0" borderId="16" xfId="0" applyNumberFormat="1" applyFont="1" applyBorder="1"/>
    <xf numFmtId="0" fontId="8" fillId="0" borderId="17" xfId="1" applyFont="1" applyBorder="1"/>
    <xf numFmtId="3" fontId="8" fillId="0" borderId="9" xfId="1" applyNumberFormat="1" applyFont="1" applyBorder="1"/>
    <xf numFmtId="0" fontId="3" fillId="3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8" xfId="0" applyBorder="1"/>
    <xf numFmtId="0" fontId="0" fillId="6" borderId="18" xfId="0" applyFill="1" applyBorder="1"/>
    <xf numFmtId="0" fontId="0" fillId="6" borderId="0" xfId="0" applyFill="1" applyBorder="1"/>
    <xf numFmtId="0" fontId="7" fillId="6" borderId="12" xfId="1" applyFont="1" applyFill="1" applyBorder="1"/>
    <xf numFmtId="0" fontId="7" fillId="6" borderId="0" xfId="1" applyFont="1" applyFill="1" applyBorder="1"/>
    <xf numFmtId="164" fontId="0" fillId="6" borderId="0" xfId="0" applyNumberFormat="1" applyFill="1" applyBorder="1"/>
    <xf numFmtId="9" fontId="0" fillId="6" borderId="0" xfId="0" applyNumberFormat="1" applyFill="1" applyBorder="1"/>
    <xf numFmtId="165" fontId="0" fillId="6" borderId="0" xfId="0" applyNumberFormat="1" applyFill="1" applyBorder="1"/>
    <xf numFmtId="3" fontId="0" fillId="6" borderId="0" xfId="0" applyNumberFormat="1" applyFill="1" applyBorder="1"/>
    <xf numFmtId="3" fontId="0" fillId="6" borderId="13" xfId="0" applyNumberFormat="1" applyFill="1" applyBorder="1"/>
    <xf numFmtId="0" fontId="0" fillId="6" borderId="1" xfId="0" applyFill="1" applyBorder="1"/>
    <xf numFmtId="0" fontId="0" fillId="6" borderId="4" xfId="0" applyFill="1" applyBorder="1"/>
    <xf numFmtId="0" fontId="7" fillId="6" borderId="15" xfId="1" applyFont="1" applyFill="1" applyBorder="1"/>
    <xf numFmtId="0" fontId="7" fillId="6" borderId="4" xfId="1" applyFont="1" applyFill="1" applyBorder="1"/>
    <xf numFmtId="164" fontId="0" fillId="6" borderId="4" xfId="0" applyNumberFormat="1" applyFill="1" applyBorder="1"/>
    <xf numFmtId="9" fontId="0" fillId="6" borderId="4" xfId="0" applyNumberFormat="1" applyFill="1" applyBorder="1"/>
    <xf numFmtId="165" fontId="0" fillId="6" borderId="4" xfId="0" applyNumberFormat="1" applyFill="1" applyBorder="1"/>
    <xf numFmtId="3" fontId="0" fillId="6" borderId="4" xfId="0" applyNumberFormat="1" applyFill="1" applyBorder="1"/>
    <xf numFmtId="3" fontId="0" fillId="6" borderId="2" xfId="0" applyNumberFormat="1" applyFill="1" applyBorder="1"/>
    <xf numFmtId="0" fontId="0" fillId="0" borderId="18" xfId="0" applyFill="1" applyBorder="1"/>
    <xf numFmtId="0" fontId="0" fillId="0" borderId="0" xfId="0" applyFill="1" applyBorder="1"/>
    <xf numFmtId="0" fontId="7" fillId="0" borderId="12" xfId="1" applyFont="1" applyFill="1" applyBorder="1"/>
    <xf numFmtId="0" fontId="7" fillId="0" borderId="0" xfId="1" applyFont="1" applyFill="1" applyBorder="1"/>
    <xf numFmtId="164" fontId="0" fillId="0" borderId="0" xfId="0" applyNumberFormat="1" applyFill="1" applyBorder="1"/>
    <xf numFmtId="9" fontId="0" fillId="0" borderId="0" xfId="0" applyNumberFormat="1" applyFill="1" applyBorder="1"/>
    <xf numFmtId="165" fontId="0" fillId="0" borderId="0" xfId="0" applyNumberFormat="1" applyFill="1" applyBorder="1"/>
    <xf numFmtId="3" fontId="0" fillId="0" borderId="0" xfId="0" applyNumberFormat="1" applyFill="1" applyBorder="1"/>
    <xf numFmtId="3" fontId="0" fillId="0" borderId="13" xfId="0" applyNumberFormat="1" applyFill="1" applyBorder="1"/>
    <xf numFmtId="0" fontId="7" fillId="6" borderId="14" xfId="1" applyFont="1" applyFill="1" applyBorder="1"/>
    <xf numFmtId="0" fontId="8" fillId="6" borderId="16" xfId="1" applyFont="1" applyFill="1" applyBorder="1"/>
    <xf numFmtId="3" fontId="8" fillId="6" borderId="9" xfId="1" applyNumberFormat="1" applyFont="1" applyFill="1" applyBorder="1"/>
    <xf numFmtId="164" fontId="8" fillId="6" borderId="9" xfId="1" applyNumberFormat="1" applyFont="1" applyFill="1" applyBorder="1"/>
    <xf numFmtId="9" fontId="1" fillId="6" borderId="9" xfId="0" applyNumberFormat="1" applyFont="1" applyFill="1" applyBorder="1"/>
    <xf numFmtId="165" fontId="1" fillId="6" borderId="9" xfId="0" applyNumberFormat="1" applyFont="1" applyFill="1" applyBorder="1"/>
    <xf numFmtId="3" fontId="1" fillId="6" borderId="9" xfId="0" applyNumberFormat="1" applyFont="1" applyFill="1" applyBorder="1"/>
    <xf numFmtId="3" fontId="1" fillId="6" borderId="16" xfId="0" applyNumberFormat="1" applyFont="1" applyFill="1" applyBorder="1"/>
    <xf numFmtId="164" fontId="8" fillId="2" borderId="7" xfId="1" applyNumberFormat="1" applyFont="1" applyFill="1" applyBorder="1"/>
    <xf numFmtId="0" fontId="0" fillId="0" borderId="1" xfId="0" applyFill="1" applyBorder="1"/>
    <xf numFmtId="0" fontId="0" fillId="0" borderId="4" xfId="0" applyFill="1" applyBorder="1"/>
    <xf numFmtId="0" fontId="7" fillId="0" borderId="15" xfId="1" applyFont="1" applyFill="1" applyBorder="1"/>
    <xf numFmtId="0" fontId="7" fillId="0" borderId="4" xfId="1" applyFont="1" applyFill="1" applyBorder="1"/>
    <xf numFmtId="164" fontId="0" fillId="0" borderId="4" xfId="0" applyNumberFormat="1" applyFill="1" applyBorder="1"/>
    <xf numFmtId="9" fontId="0" fillId="0" borderId="4" xfId="0" applyNumberFormat="1" applyFill="1" applyBorder="1"/>
    <xf numFmtId="165" fontId="0" fillId="0" borderId="4" xfId="0" applyNumberFormat="1" applyFill="1" applyBorder="1"/>
    <xf numFmtId="3" fontId="0" fillId="0" borderId="4" xfId="0" applyNumberFormat="1" applyFill="1" applyBorder="1"/>
    <xf numFmtId="3" fontId="0" fillId="0" borderId="2" xfId="0" applyNumberFormat="1" applyFill="1" applyBorder="1"/>
    <xf numFmtId="0" fontId="1" fillId="0" borderId="9" xfId="0" applyFont="1" applyBorder="1"/>
    <xf numFmtId="0" fontId="0" fillId="6" borderId="16" xfId="0" applyFill="1" applyBorder="1"/>
    <xf numFmtId="3" fontId="1" fillId="0" borderId="9" xfId="0" applyNumberFormat="1" applyFont="1" applyFill="1" applyBorder="1"/>
    <xf numFmtId="0" fontId="1" fillId="0" borderId="19" xfId="0" applyFont="1" applyBorder="1"/>
    <xf numFmtId="0" fontId="1" fillId="6" borderId="19" xfId="0" applyFont="1" applyFill="1" applyBorder="1"/>
    <xf numFmtId="164" fontId="1" fillId="0" borderId="9" xfId="0" applyNumberFormat="1" applyFont="1" applyBorder="1"/>
    <xf numFmtId="164" fontId="1" fillId="6" borderId="9" xfId="0" applyNumberFormat="1" applyFont="1" applyFill="1" applyBorder="1"/>
    <xf numFmtId="0" fontId="8" fillId="0" borderId="17" xfId="1" applyFont="1" applyFill="1" applyBorder="1"/>
    <xf numFmtId="164" fontId="1" fillId="0" borderId="9" xfId="0" applyNumberFormat="1" applyFont="1" applyFill="1" applyBorder="1"/>
    <xf numFmtId="9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16" xfId="0" applyNumberFormat="1" applyFont="1" applyFill="1" applyBorder="1"/>
    <xf numFmtId="0" fontId="1" fillId="6" borderId="10" xfId="0" applyFont="1" applyFill="1" applyBorder="1"/>
    <xf numFmtId="0" fontId="1" fillId="6" borderId="7" xfId="0" applyFont="1" applyFill="1" applyBorder="1"/>
    <xf numFmtId="0" fontId="1" fillId="6" borderId="20" xfId="0" applyFont="1" applyFill="1" applyBorder="1"/>
    <xf numFmtId="164" fontId="1" fillId="6" borderId="7" xfId="0" applyNumberFormat="1" applyFont="1" applyFill="1" applyBorder="1"/>
    <xf numFmtId="9" fontId="1" fillId="6" borderId="7" xfId="0" applyNumberFormat="1" applyFont="1" applyFill="1" applyBorder="1"/>
    <xf numFmtId="165" fontId="1" fillId="6" borderId="7" xfId="0" applyNumberFormat="1" applyFont="1" applyFill="1" applyBorder="1"/>
    <xf numFmtId="3" fontId="1" fillId="6" borderId="7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Normal" xfId="0" builtinId="0"/>
    <cellStyle name="Normal_Sheet1" xfId="1" xr:uid="{4BDEF3D6-002D-48B0-B4DB-5A2682DD3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9F2D70-D254-4DB0-9495-D47EBB809A4A}"/>
            </a:ext>
          </a:extLst>
        </xdr:cNvPr>
        <xdr:cNvSpPr txBox="1"/>
      </xdr:nvSpPr>
      <xdr:spPr>
        <a:xfrm>
          <a:off x="5086350" y="457200"/>
          <a:ext cx="8096250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1485900</xdr:colOff>
      <xdr:row>226</xdr:row>
      <xdr:rowOff>28575</xdr:rowOff>
    </xdr:from>
    <xdr:to>
      <xdr:col>17</xdr:col>
      <xdr:colOff>523047</xdr:colOff>
      <xdr:row>229</xdr:row>
      <xdr:rowOff>50524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6AC68A-41CA-4245-A3B0-1C69271B0E52}"/>
            </a:ext>
          </a:extLst>
        </xdr:cNvPr>
        <xdr:cNvSpPr txBox="1"/>
      </xdr:nvSpPr>
      <xdr:spPr>
        <a:xfrm>
          <a:off x="3505200" y="46434375"/>
          <a:ext cx="9114597" cy="59344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Skýringar: Gögn</a:t>
          </a:r>
          <a:r>
            <a:rPr lang="is-IS" sz="1050" b="0" i="0" u="none" strike="noStrike" baseline="0">
              <a:solidFill>
                <a:srgbClr val="000000"/>
              </a:solidFill>
              <a:effectLst/>
              <a:latin typeface="+mn-lt"/>
            </a:rPr>
            <a:t> frá árinu 2018. Allar upphæðir í þús.kr.</a:t>
          </a:r>
          <a:r>
            <a:rPr lang="is-IS" sz="1050"/>
            <a:t> </a:t>
          </a:r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¹Heilsdagsígildi. Heilsdagsígildi eru reiknuð þannig að dvalartími í 4 klst jafngildir hálfu hdig, dvalartími í 5 klst.=0,625 hdig og 6 klst.=0,75</a:t>
          </a:r>
          <a:r>
            <a:rPr lang="is-IS" sz="1050"/>
            <a:t> hdig, 7 klst.=0,875 hdig, 8 klst. viðvera reiknast sem eitt  hdig og 9 klst. viðvera reiknast sem 1,125 hdig. ²Stærð skóla fer eftir fjölda</a:t>
          </a:r>
          <a:r>
            <a:rPr lang="is-IS" sz="1050" baseline="0"/>
            <a:t> heilsdagsígilda.</a:t>
          </a:r>
          <a:endParaRPr lang="is-I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618505-8A42-4B56-81F5-431C1FB6475E}"/>
            </a:ext>
          </a:extLst>
        </xdr:cNvPr>
        <xdr:cNvSpPr txBox="1"/>
      </xdr:nvSpPr>
      <xdr:spPr>
        <a:xfrm>
          <a:off x="5295900" y="457200"/>
          <a:ext cx="8658225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1485900</xdr:colOff>
      <xdr:row>231</xdr:row>
      <xdr:rowOff>28575</xdr:rowOff>
    </xdr:from>
    <xdr:to>
      <xdr:col>17</xdr:col>
      <xdr:colOff>523047</xdr:colOff>
      <xdr:row>234</xdr:row>
      <xdr:rowOff>50524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6DD227-3FF9-4192-A54D-9684385C9AA0}"/>
            </a:ext>
          </a:extLst>
        </xdr:cNvPr>
        <xdr:cNvSpPr txBox="1"/>
      </xdr:nvSpPr>
      <xdr:spPr>
        <a:xfrm>
          <a:off x="4200525" y="43405425"/>
          <a:ext cx="11276772" cy="59344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Skýringar: Gögn</a:t>
          </a:r>
          <a:r>
            <a:rPr lang="is-IS" sz="1050" b="0" i="0" u="none" strike="noStrike" baseline="0">
              <a:solidFill>
                <a:srgbClr val="000000"/>
              </a:solidFill>
              <a:effectLst/>
              <a:latin typeface="+mn-lt"/>
            </a:rPr>
            <a:t> frá árinu 2018. Allar upphæðir í þús.kr.</a:t>
          </a:r>
          <a:r>
            <a:rPr lang="is-IS" sz="1050"/>
            <a:t> </a:t>
          </a:r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¹Heilsdagsígildi. Heilsdagsígildi eru reiknuð þannig að dvalartími í 4 klst jafngildir hálfu hdig, dvalartími í 5 klst.=0,625 hdig og 6 klst.=0,75</a:t>
          </a:r>
          <a:r>
            <a:rPr lang="is-IS" sz="1050"/>
            <a:t> hdig, 7 klst.=0,875 hdig, 8 klst. viðvera reiknast sem eitt  hdig og 9 klst. viðvera reiknast sem 1,125 hdig. ²Stærð skóla fer eftir fjölda</a:t>
          </a:r>
          <a:r>
            <a:rPr lang="is-IS" sz="1050" baseline="0"/>
            <a:t> heilsdagsígilda.</a:t>
          </a:r>
          <a:endParaRPr lang="is-IS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EDA464-C5CA-4480-96EE-C3396D7672C7}"/>
            </a:ext>
          </a:extLst>
        </xdr:cNvPr>
        <xdr:cNvSpPr txBox="1"/>
      </xdr:nvSpPr>
      <xdr:spPr>
        <a:xfrm>
          <a:off x="5295900" y="457200"/>
          <a:ext cx="8658225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gerður Freyja Ágústsdóttir" refreshedDate="43811.626838773147" createdVersion="6" refreshedVersion="6" minRefreshableVersion="3" recordCount="214" xr:uid="{E3BB6C58-E82F-494C-AC0B-37CD1F461186}">
  <cacheSource type="worksheet">
    <worksheetSource ref="A8:X222" sheet="Grunntafla"/>
  </cacheSource>
  <cacheFields count="24">
    <cacheField name="Stærð leikskóla" numFmtId="0">
      <sharedItems count="5">
        <s v="91 - 120"/>
        <s v="61 - 90"/>
        <s v="31 - 60"/>
        <s v="121 &gt;"/>
        <s v="&lt; 31"/>
      </sharedItems>
    </cacheField>
    <cacheField name="Sveitarfélag" numFmtId="0">
      <sharedItems count="61">
        <s v="0000 Reykjavíkurborg"/>
        <s v="1000 Kópavogsbær"/>
        <s v="1100 Seltjarnarneskaupstaður"/>
        <s v="1300 Garðabær"/>
        <s v="1400 Hafnarfjarðarkaupstaður"/>
        <s v="1604 Mosfellsbær"/>
        <s v="2000 Reykjanesbær"/>
        <s v="2300 Grindavíkurbær"/>
        <s v="2506 Sveitarfélagið Vogar"/>
        <s v="2510 Suðurnesjabær"/>
        <s v="3000 Akraneskaupstaður"/>
        <s v="3511 Hvalfjarðarsveit"/>
        <s v="3609 Borgarbyggð"/>
        <s v="3709 Grundarfjarðarbær"/>
        <s v="3711 Stykkishólmsbær"/>
        <s v="3713 Eyja- og Miklaholtshreppur"/>
        <s v="3714 Snæfellsbær"/>
        <s v="3811 Dalabyggð"/>
        <s v="4100 Bolungarvíkurkaupstaður"/>
        <s v="4200 Ísafjarðarbær"/>
        <s v="4502 Reykhólahreppur"/>
        <s v="4604 Tálknafjarðarhreppur"/>
        <s v="4607 Vesturbyggð"/>
        <s v="4803 Súðavíkurhreppur"/>
        <s v="4911 Strandabyggð"/>
        <s v="5200 Sveitarfélagið Skagafjörður"/>
        <s v="5508 Húnaþing vestra"/>
        <s v="5604 Blönduósbær "/>
        <s v="5609 Sveitarfélagið Skagaströnd"/>
        <s v="5612 Húnavatnshreppur"/>
        <s v="6000 Akureyrarkaupstaður"/>
        <s v="6100 Norðurþing"/>
        <s v="6250 Fjallabyggð"/>
        <s v="6400 Dalvíkurbyggð"/>
        <s v="6513 Eyjafjarðarsveit"/>
        <s v="6515 Hörgársveit"/>
        <s v="6601 Svalbarðsstrandarhreppur"/>
        <s v="6602 Grýtubakkahreppur"/>
        <s v="6607 Skútustaðahreppur"/>
        <s v="6612 Þingeyjarsveit"/>
        <s v="6709 Langanesbyggð"/>
        <s v="7000 Seyðisfjarðarkaupstaður"/>
        <s v="7300 Fjarðabyggð"/>
        <s v="7502 Vopnafjarðarhreppur"/>
        <s v="7509 Borgarfjarðarhreppur"/>
        <s v="7617 Djúpavogshreppur"/>
        <s v="7620 Fljótsdalshérað"/>
        <s v="7708 Sveitarfélagið Hornafjörður"/>
        <s v="8000 Vestmannaeyjabær"/>
        <s v="8200 Sveitarfélagið Árborg"/>
        <s v="8508 Mýrdalshreppur"/>
        <s v="8509 Skaftárhreppur"/>
        <s v="8613 Rangárþing eystra"/>
        <s v="8614 Rangárþing ytra"/>
        <s v="8710 Hrunamannahreppur"/>
        <s v="8716 Hveragerðisbær"/>
        <s v="8717 Sveitarfélagið Ölfus"/>
        <s v="8719 Grímsnes- og Grafningshreppur"/>
        <s v="8720 Skeiða- og Gnúpverjahreppur"/>
        <s v="8721 Bláskógabyggð"/>
        <s v="8722 Flóahreppur"/>
      </sharedItems>
    </cacheField>
    <cacheField name="Leikskóli" numFmtId="0">
      <sharedItems count="207">
        <s v="Leikskólinn Austurborg"/>
        <s v="Leikskólinn Álftaborg"/>
        <s v="Leikskólinn Árborg"/>
        <s v="Leikskólinn Bakkaborg"/>
        <s v="Leikskólinn Brákarborg"/>
        <s v="Leikskólinn Brekkuborg"/>
        <s v="Leikskólinn Engjaborg"/>
        <s v="Leikskólinn Fífuborg"/>
        <s v="Leikskólinn Garðaborg"/>
        <s v="Leikskólinn Grandaborg"/>
        <s v="Leikskólinn Grænaborg"/>
        <s v="Leikskólinn Gullborg"/>
        <s v="Leikskólinn Hagaborg"/>
        <s v="Leikskólinn Heiðarborg"/>
        <s v="Leikskólinn Hólaborg"/>
        <s v="Leikskólinn Hraunborg"/>
        <s v="Leikskólinn Jöklaborg"/>
        <s v="Leikskólinn Klettaborg"/>
        <s v="Ártúnsskóli - leikskóladeild"/>
        <s v="Leikskólinn Kvistaborg"/>
        <s v="Leikskólinn Laufskálar"/>
        <s v="Leikskólinn Múlaborg"/>
        <s v="Leikskólinn Nóaborg"/>
        <s v="Leikskólinn Rauðaborg"/>
        <s v="Leikskólinn Rofaborg"/>
        <s v="Leikskólinn Seljaborg"/>
        <s v="Leikskólinn Seljakot"/>
        <s v="Leikskólinn Sólborg"/>
        <s v="Leikskólinn Stakkaborg"/>
        <s v="Leikskólinn Steinahlíð"/>
        <s v="Leikskólinn Suðurborg"/>
        <s v="Leikskólinn Sæborg"/>
        <s v="Leikskólinn Vesturborg"/>
        <s v="Leikskólinn Ægisborg"/>
        <s v="Leikskólinn Ösp"/>
        <s v="Leikskólinn Jörfi"/>
        <s v="Leikskólinn Hulduheimar"/>
        <s v="Leikskólinn Lyngheimar"/>
        <s v="Leikskólinn Blásalir"/>
        <s v="Leikskólinn Hamrar"/>
        <s v="Leikskólinn Klambrar"/>
        <s v="Leikskólinn Maríuborg"/>
        <s v="Leikskólinn Geislabaugur"/>
        <s v="Leikskólinn Reynisholt"/>
        <s v="Leikskólinn Vinagerði"/>
        <s v="Leikskólinn Rauðhóll"/>
        <s v="Dalskóli - leikskóladeild"/>
        <s v="Tjörn - Tjarnarborg /Öldukot"/>
        <s v="Holt - Reykjavík"/>
        <s v="Bakki - Berg"/>
        <s v="Klébergsskóli - Bakkaberg"/>
        <s v="Borg"/>
        <s v="Sunnuás"/>
        <s v="Miðborg"/>
        <s v="Drafnaborg/Dvergasteinn"/>
        <s v="Sunnufold"/>
        <s v="Furuskógar"/>
        <s v="Bjartahlíð"/>
        <s v="Hálsaskógur"/>
        <s v="Leikskólinn Hlíð"/>
        <s v="Langholt"/>
        <s v="Laugasól"/>
        <s v="Leikskólinn Hof"/>
        <s v="Leikskólinn Furugrund"/>
        <s v="Heilsuleikskólinn Urðarhóll"/>
        <s v="Leikskólinn Baugur"/>
        <s v="Leikskólinn Núpur"/>
        <s v="Leikskólinn Dalur"/>
        <s v="Leikskólinn Arnarsmári"/>
        <s v="Leikskólinn Efstihjalli"/>
        <s v="Leikskólinn Grænatún"/>
        <s v="Leikskólinn Kópasteinn"/>
        <s v="Leikskólinn Fífusalir"/>
        <s v="Leikskólinn Rjúpnahæð"/>
        <s v="Leikskólinn Kópahvoll"/>
        <s v="Leikskólinn Fagrabrekka"/>
        <s v="Leikskólinn Marbakki"/>
        <s v="Leikskólinn Álfaheiði"/>
        <s v="Leikskólinn Lækur"/>
        <s v="Leikskólinn Álfatún"/>
        <s v="Leikskólinn Sólhvörf áður Hvarf"/>
        <s v="Leikskólinn Austurkór"/>
        <s v="Leikskóli Seltjarnarness"/>
        <s v="Heilsuleikskólinn Bæjarból"/>
        <s v="Leikskólinn Hæðarból"/>
        <s v="Leikskólinn Kirkjuból"/>
        <s v="Leikskólinn Lundarból"/>
        <s v="Leikskólinn Sunnuhvoll"/>
        <s v="Akrar"/>
        <s v="Flataskóli - leikskóladeild"/>
        <s v="Náttúruleikskólinn Krakkakot"/>
        <s v="Heilsuleikskólinn Holtakot"/>
        <s v="Leikskólinn Álfaberg"/>
        <s v="Leikskólinn Norðurberg"/>
        <s v="Leikskólinn Arnarberg"/>
        <s v="Smáralundur/Brekkuhvammur"/>
        <s v="Leikskólinn Víðivellir"/>
        <s v="Leikskólinn Hvammur"/>
        <s v="Leikskólinn Hlíðarberg"/>
        <s v="Leikskólinn Vesturkot"/>
        <s v="Leikskólinn Hlíðarendi"/>
        <s v="Leikskólinn Hörðuvellir"/>
        <s v="Leikskólinn Álfasteinn"/>
        <s v="Leikskólinn Tjarnarás"/>
        <s v="Leikskólinn Stekkjarás"/>
        <s v="Hraunvallaleikskóli"/>
        <s v="Bjarkalundur"/>
        <s v="Leikskólinn Hlaðhamrar"/>
        <s v="Leikskólinn Reykjakot"/>
        <s v="Leikskólinn Hulduberg"/>
        <s v="Leikskólinn Leirvogstunguskóli"/>
        <s v="Lágafellsskóli - Ldeild - Höfðaberg"/>
        <s v="Krikaskóli - leikskóladeild"/>
        <s v="Leikskólinn Tjarnarsel"/>
        <s v="Leikskólinn Garðasel"/>
        <s v="Heilsuleikskólinn Heiðarsel"/>
        <s v="Leikskólinn Holt Rnesbæ"/>
        <s v="Leikskólinn Vesturberg"/>
        <s v="Leikskólinn Hjallatún"/>
        <s v="Leikskólinn Laut"/>
        <s v="Heilsuleikskólinn Suðurvellir"/>
        <s v="Leikskólinn Gefnarborg"/>
        <s v="Leikskólinn Vallarsel"/>
        <s v="Leikskólinn Teigasel"/>
        <s v="Heilsuleikskólinn Garðasel"/>
        <s v="Leikskólinn Akrasel"/>
        <s v="Leikskólinn Skýjaborg"/>
        <s v="Leikskólinn Andabær"/>
        <s v="Leikskólinn Ugluklettur"/>
        <s v="Leikskólinn Hnoðraból"/>
        <s v="Leikskólinn Sólvellir"/>
        <s v="Leikskólinn í Stykkishólmi"/>
        <s v="Laugargerðisskóli - leikskóladeild"/>
        <s v="Leikskóli Snæfellsbæjar"/>
        <s v="Auðarskóli - leikskóladeild"/>
        <s v="Leikskólinn Glaðheimar"/>
        <s v="Leikskólinn Eyrarskjól"/>
        <s v="Leikskólinn Grænigarður"/>
        <s v="Heilsuleikskólinn Laufás"/>
        <s v="Leikskólinn Tjarnarbær"/>
        <s v="Reykhólaskóli leikskóladeild"/>
        <s v="Tálknafjarðarskóli - leikskóladeildin Vindheimar"/>
        <s v="Araklettur"/>
        <s v="Bíldudalsskóli leikskd Tjarnarbrekka"/>
        <s v="Súðavíkurskóli - leikskóladeildin Kofrasel"/>
        <s v="Leikskólinn Lækjarbrekka"/>
        <s v="Leikskólinn Ársalir"/>
        <s v="Leikskólinn Skagafirði -  Tröllaborg"/>
        <s v="Leikskólinn Birkilundur"/>
        <s v="Leikskólinn Ásgarður"/>
        <s v="Leikskólinn Barnabær"/>
        <s v="Leikskólinn Barnaból"/>
        <s v="Húnavallaskóli - leikskóladeildin Vallaból"/>
        <s v="Leikskólinn Iðavöllur"/>
        <s v="Leikskólinn Lundarsel"/>
        <s v="Hulduheimar Ak"/>
        <s v="Leikskólinn Pálmholt"/>
        <s v="Heilsuleikskólinn Krógaból"/>
        <s v="Leikskólinn Kiðagil"/>
        <s v="Leikskólinn Naustatjörn"/>
        <s v="Leikskólinn Tröllaborgir"/>
        <s v="Hríseyjarskóli - leikskóladeildin Smábær"/>
        <s v="Leikskólinn Grænuvellir"/>
        <s v="Raufarhafnarskóli - leikskóladeildin Krílabær"/>
        <s v="Öxarfjarðarskóli - leikskóladeildin Lundi"/>
        <s v="Leikskóli Fjallabyggðar"/>
        <s v="Árskógarskóli - leikskóladeild"/>
        <s v="Dalvíkurskóli - Kátakot/Krílakot"/>
        <s v="Hrafnagilsskóli - leikskóladeildin Krummakot"/>
        <s v="Leikskólinn Álfaborg Valsárskóli Leikskóladeild"/>
        <s v="Leikskólinn Krummafótur - Krakkabúð"/>
        <s v="Leikskólinn Ylur"/>
        <s v="Þingeyjarskóli - leikskóladeildin Krílabær"/>
        <s v="Stórutjarnarskóli - leikskóladeildin Tjarnaskjól"/>
        <s v="Seyðisfjarðarskóli - leikskóladeildin Sólvellir"/>
        <s v="Leikskólinn Eyrarvellir"/>
        <s v="Leikskólinn Dalborg"/>
        <s v="Leikskólinn Lyngholt"/>
        <s v="Leikskólinn Kæribær"/>
        <s v="Stöðvarfjörður og Breiðdalsskóli - leikskóladeild"/>
        <s v="Leikskólinn Brekkubær"/>
        <s v="Skólinn Borgarf eystri -leikskóladeildin Glaumbær"/>
        <s v="Djúpavogsskóli - leikskóladeild"/>
        <s v="Leikskólinn Hádegishöfði"/>
        <s v="Tjarnarskógur"/>
        <s v="Brúarásskóli - leikskóladeild"/>
        <s v="Sjónarhóll"/>
        <s v="Leikskóladeildin Hofgarði"/>
        <s v="Leikskólinn Kirkjugerði"/>
        <s v="Víkin - Hamarsskóla Vestm"/>
        <s v="Leikskólinn Álfheimar"/>
        <s v="Heilsuleikskólinn Árbær"/>
        <s v="Leikskólinn Jötunheimar"/>
        <s v="Heilsuleikskólinn Brimver/Æskukot"/>
        <s v="Mánaland - Vík í Mýrdal"/>
        <s v="Heilsuleikskólinn Kæribær"/>
        <s v="Leikskólinn Örk"/>
        <s v="Leikskólinn Heklukot"/>
        <s v="Leikskólinn Laugalandi"/>
        <s v="Leikskólinn Undraland"/>
        <s v="Leikskólinn Óskaland"/>
        <s v="Leikskólinn Bergheimar"/>
        <s v="Kerhólsskóli - leikskóladeildin Kátaborg"/>
        <s v="Leikskólinn Skeiða og Gnúpverjahreppi"/>
        <s v="Leikskólinn Álfaborg"/>
        <s v="Bláskógaskóli - leikskóladeild"/>
        <s v="Leikskólinn Krakkaborg"/>
      </sharedItems>
    </cacheField>
    <cacheField name="Leikskólabörn alls" numFmtId="0">
      <sharedItems containsSemiMixedTypes="0" containsString="0" containsNumber="1" containsInteger="1" minValue="3" maxValue="222"/>
    </cacheField>
    <cacheField name="HEILSDAGSÍG" numFmtId="0">
      <sharedItems containsSemiMixedTypes="0" containsString="0" containsNumber="1" minValue="3" maxValue="228.375"/>
    </cacheField>
    <cacheField name="Stg við uppeldi og menntun" numFmtId="164">
      <sharedItems containsSemiMixedTypes="0" containsString="0" containsNumber="1" minValue="1.1399999999999999" maxValue="72.650000000000006"/>
    </cacheField>
    <cacheField name="% leikskóla-_x000a_kennara" numFmtId="9">
      <sharedItems containsSemiMixedTypes="0" containsString="0" containsNumber="1" minValue="0" maxValue="0.77764277035236939"/>
    </cacheField>
    <cacheField name="% leikskólakennara/aðra uppeldismenntun" numFmtId="9">
      <sharedItems containsSemiMixedTypes="0" containsString="0" containsNumber="1" minValue="5.2631578947368418E-2" maxValue="1"/>
    </cacheField>
    <cacheField name="Leikskóla-kennarar (stg.)" numFmtId="165">
      <sharedItems containsSemiMixedTypes="0" containsString="0" containsNumber="1" minValue="0" maxValue="23.3"/>
    </cacheField>
    <cacheField name="Önnur uppeldis-menntun (stg.)" numFmtId="165">
      <sharedItems containsSemiMixedTypes="0" containsString="0" containsNumber="1" minValue="0" maxValue="22.38"/>
    </cacheField>
    <cacheField name="Ófaglærðir starfsmenn (stg.)" numFmtId="165">
      <sharedItems containsSemiMixedTypes="0" containsString="0" containsNumber="1" minValue="0" maxValue="48.6"/>
    </cacheField>
    <cacheField name="Annað  (matseld,þrif, skrifstofa) stg." numFmtId="165">
      <sharedItems containsSemiMixedTypes="0" containsString="0" containsNumber="1" minValue="0" maxValue="5.25"/>
    </cacheField>
    <cacheField name="Samtals stöðugildi" numFmtId="165">
      <sharedItems containsSemiMixedTypes="0" containsString="0" containsNumber="1" minValue="1.5" maxValue="76.150000000000006"/>
    </cacheField>
    <cacheField name="Tekjur" numFmtId="3">
      <sharedItems containsString="0" containsBlank="1" containsNumber="1" minValue="-77343.591" maxValue="0"/>
    </cacheField>
    <cacheField name="Laun og launatengd gjöld" numFmtId="3">
      <sharedItems containsString="0" containsBlank="1" containsNumber="1" minValue="0" maxValue="493118.50199999998"/>
    </cacheField>
    <cacheField name=" Innri húsaleiga (Eignasjóður)" numFmtId="3">
      <sharedItems containsString="0" containsBlank="1" containsNumber="1" minValue="0" maxValue="71802.671000000002"/>
    </cacheField>
    <cacheField name="Annar rekstrarkostnaður (með innri leigu)" numFmtId="3">
      <sharedItems containsString="0" containsBlank="1" containsNumber="1" minValue="48" maxValue="223109.519"/>
    </cacheField>
    <cacheField name="Brúttó" numFmtId="3">
      <sharedItems containsString="0" containsBlank="1" containsNumber="1" minValue="8666.4940000000006" maxValue="614042.50199999998"/>
    </cacheField>
    <cacheField name="Nettó" numFmtId="3">
      <sharedItems containsString="0" containsBlank="1" containsNumber="1" minValue="7066.3140000000003" maxValue="551078.16299999994"/>
    </cacheField>
    <cacheField name="Brúttó -innri leiga/ hdig" numFmtId="3">
      <sharedItems containsSemiMixedTypes="0" containsString="0" containsNumber="1" minValue="0" maxValue="5257.1937754010705"/>
    </cacheField>
    <cacheField name="Nettó - innri leiga(hdig" numFmtId="3">
      <sharedItems containsSemiMixedTypes="0" containsString="0" containsNumber="1" minValue="0" maxValue="4884.9598181818183"/>
    </cacheField>
    <cacheField name="Launakostnaður_x000a_/HDIG" numFmtId="3">
      <sharedItems containsSemiMixedTypes="0" containsString="0" containsNumber="1" minValue="0" maxValue="5065.012545454545"/>
    </cacheField>
    <cacheField name="Brúttó (-innri leiga) á mánuði á HDÍG (11 mán)" numFmtId="3">
      <sharedItems containsSemiMixedTypes="0" containsString="0" containsNumber="1" minValue="0" maxValue="477.92670685464276"/>
    </cacheField>
    <cacheField name="Nettó (-innri leiga) á mánuði á HDÍG (11 mán)" numFmtId="3">
      <sharedItems containsSemiMixedTypes="0" containsString="0" containsNumber="1" minValue="0" maxValue="444.087256198347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x v="0"/>
    <x v="0"/>
    <x v="0"/>
    <n v="97"/>
    <n v="101.75"/>
    <n v="25.5"/>
    <n v="0.27058823529411768"/>
    <n v="0.38823529411764707"/>
    <n v="6.9"/>
    <n v="3"/>
    <n v="15.6"/>
    <n v="1"/>
    <n v="26.5"/>
    <n v="-25740.175999999999"/>
    <n v="183500.128"/>
    <n v="21556.794000000002"/>
    <n v="54284.154999999999"/>
    <n v="237784.283"/>
    <n v="212044.10699999999"/>
    <n v="2125.0858869778872"/>
    <n v="1872.1111842751843"/>
    <n v="1803.4410614250614"/>
    <n v="193.18962608889885"/>
    <n v="170.19192584319856"/>
  </r>
  <r>
    <x v="1"/>
    <x v="0"/>
    <x v="1"/>
    <n v="84"/>
    <n v="88"/>
    <n v="20.27"/>
    <n v="0.46965959546127278"/>
    <n v="0.68672915638875187"/>
    <n v="9.52"/>
    <n v="4.4000000000000004"/>
    <n v="6.35"/>
    <n v="0"/>
    <n v="20.27"/>
    <n v="-22571.757000000001"/>
    <n v="169712.2"/>
    <n v="28623.028999999999"/>
    <n v="56179"/>
    <n v="225891.20000000001"/>
    <n v="203319.443"/>
    <n v="2241.6837613636362"/>
    <n v="1985.1865227272726"/>
    <n v="1928.5477272727273"/>
    <n v="203.78943285123967"/>
    <n v="180.4715020661157"/>
  </r>
  <r>
    <x v="1"/>
    <x v="0"/>
    <x v="2"/>
    <n v="60"/>
    <n v="62.625"/>
    <n v="14.25"/>
    <n v="0.2807017543859649"/>
    <n v="0.512280701754386"/>
    <n v="4"/>
    <n v="3.3"/>
    <n v="6.95"/>
    <n v="0"/>
    <n v="14.25"/>
    <n v="-15687.54"/>
    <n v="104711.924"/>
    <n v="15368.922"/>
    <n v="38493.002"/>
    <n v="143204.92600000001"/>
    <n v="127517.386"/>
    <n v="2041.2934770459083"/>
    <n v="1790.7938363273452"/>
    <n v="1672.0466906187626"/>
    <n v="185.57213427690075"/>
    <n v="162.79943966612228"/>
  </r>
  <r>
    <x v="0"/>
    <x v="0"/>
    <x v="3"/>
    <n v="104"/>
    <n v="109.25"/>
    <n v="28.11"/>
    <n v="0.1422981145499822"/>
    <n v="0.47883315546069016"/>
    <n v="4"/>
    <n v="9.4600000000000009"/>
    <n v="14.65"/>
    <n v="1.8"/>
    <n v="29.91"/>
    <n v="-27524.077000000001"/>
    <n v="217453.011"/>
    <n v="21541.040000000001"/>
    <n v="51222.508999999998"/>
    <n v="268675.52"/>
    <n v="241151.443"/>
    <n v="2262.1005034324944"/>
    <n v="2010.1638718535469"/>
    <n v="1990.4165766590388"/>
    <n v="205.64550031204496"/>
    <n v="182.74217016850426"/>
  </r>
  <r>
    <x v="2"/>
    <x v="0"/>
    <x v="4"/>
    <n v="46"/>
    <n v="47.5"/>
    <n v="14.4"/>
    <n v="0.4548611111111111"/>
    <n v="0.65972222222222221"/>
    <n v="6.55"/>
    <n v="2.95"/>
    <n v="4.9000000000000004"/>
    <n v="0"/>
    <n v="14.4"/>
    <n v="-11976.116"/>
    <n v="111512.429"/>
    <n v="8675.7950000000001"/>
    <n v="23976.562999999998"/>
    <n v="135488.992"/>
    <n v="123512.876"/>
    <n v="2669.7515157894736"/>
    <n v="2417.6227578947369"/>
    <n v="2347.6300842105265"/>
    <n v="242.70468325358851"/>
    <n v="219.78388708133971"/>
  </r>
  <r>
    <x v="1"/>
    <x v="0"/>
    <x v="5"/>
    <n v="66"/>
    <n v="70.125"/>
    <n v="15.84"/>
    <n v="0.45643939393939398"/>
    <n v="0.62436868686868696"/>
    <n v="7.23"/>
    <n v="2.66"/>
    <n v="5.95"/>
    <n v="1"/>
    <n v="16.84"/>
    <n v="-20859.811000000002"/>
    <n v="126410.213"/>
    <n v="16975.054"/>
    <n v="33601.595999999998"/>
    <n v="160011.80900000001"/>
    <n v="139151.99799999999"/>
    <n v="2039.7398217468806"/>
    <n v="1742.2737112299465"/>
    <n v="1802.641183600713"/>
    <n v="185.43089288608004"/>
    <n v="158.38851920272239"/>
  </r>
  <r>
    <x v="1"/>
    <x v="0"/>
    <x v="6"/>
    <n v="66"/>
    <n v="69"/>
    <n v="18.43"/>
    <n v="0.21703743895822031"/>
    <n v="0.48833423765599565"/>
    <n v="4"/>
    <n v="5"/>
    <n v="9.43"/>
    <n v="0"/>
    <n v="18.43"/>
    <n v="-16893.434000000001"/>
    <n v="117496.80899999999"/>
    <n v="15249.380999999999"/>
    <n v="48067.084999999999"/>
    <n v="165563.894"/>
    <n v="148670.46"/>
    <n v="2178.4712028985509"/>
    <n v="1933.6388260869564"/>
    <n v="1702.852304347826"/>
    <n v="198.04283662714099"/>
    <n v="175.78534782608696"/>
  </r>
  <r>
    <x v="1"/>
    <x v="0"/>
    <x v="7"/>
    <n v="76"/>
    <n v="80"/>
    <n v="21.31"/>
    <n v="0.47020178320037542"/>
    <n v="0.64148287189113096"/>
    <n v="10.02"/>
    <n v="3.65"/>
    <n v="7.64"/>
    <n v="0.4"/>
    <n v="21.71"/>
    <n v="-20370.600999999999"/>
    <n v="153645.59099999999"/>
    <n v="15340.316999999999"/>
    <n v="40632.144"/>
    <n v="194277.73499999999"/>
    <n v="173907.13399999999"/>
    <n v="2236.7177249999995"/>
    <n v="1982.0852124999997"/>
    <n v="1920.5698874999998"/>
    <n v="203.33797499999994"/>
    <n v="180.18956477272724"/>
  </r>
  <r>
    <x v="2"/>
    <x v="0"/>
    <x v="8"/>
    <n v="50"/>
    <n v="51.875"/>
    <n v="11.64"/>
    <n v="0.37542955326460481"/>
    <n v="0.54123711340206182"/>
    <n v="4.37"/>
    <n v="1.93"/>
    <n v="5.34"/>
    <n v="0"/>
    <n v="11.64"/>
    <n v="-12338.269"/>
    <n v="89831.324999999997"/>
    <n v="8623.6720000000005"/>
    <n v="26076.271000000001"/>
    <n v="115907.59600000001"/>
    <n v="103569.327"/>
    <n v="2068.1238361445785"/>
    <n v="1830.2776867469879"/>
    <n v="1731.6881927710842"/>
    <n v="188.01125783132531"/>
    <n v="166.38888061336255"/>
  </r>
  <r>
    <x v="1"/>
    <x v="0"/>
    <x v="9"/>
    <n v="65"/>
    <n v="66.875"/>
    <n v="18.5"/>
    <n v="0.10810810810810811"/>
    <n v="0.43243243243243246"/>
    <n v="2"/>
    <n v="6"/>
    <n v="10.5"/>
    <n v="2"/>
    <n v="20.5"/>
    <n v="-19827.341"/>
    <n v="143744.592"/>
    <n v="33734.368999999999"/>
    <n v="52093.665999999997"/>
    <n v="195838.258"/>
    <n v="176010.91699999999"/>
    <n v="2423.9833869158879"/>
    <n v="2127.49978317757"/>
    <n v="2149.4518429906543"/>
    <n v="220.36212608326252"/>
    <n v="193.40907119796091"/>
  </r>
  <r>
    <x v="1"/>
    <x v="0"/>
    <x v="10"/>
    <n v="73"/>
    <n v="76.625"/>
    <n v="17.91"/>
    <n v="0.22333891680625348"/>
    <n v="0.3350083752093802"/>
    <n v="4"/>
    <n v="2"/>
    <n v="11.91"/>
    <n v="0"/>
    <n v="17.91"/>
    <n v="-19251.919999999998"/>
    <n v="129132.601"/>
    <n v="14907.387000000001"/>
    <n v="42208.468999999997"/>
    <n v="171341.07"/>
    <n v="152089.15"/>
    <n v="2041.5488809135402"/>
    <n v="1790.3003327895597"/>
    <n v="1685.2541729200652"/>
    <n v="185.59535281032183"/>
    <n v="162.7545757081418"/>
  </r>
  <r>
    <x v="1"/>
    <x v="0"/>
    <x v="11"/>
    <n v="76"/>
    <n v="79.125"/>
    <n v="20.100000000000001"/>
    <n v="9.9502487562189046E-2"/>
    <n v="0.44676616915422884"/>
    <n v="2"/>
    <n v="6.98"/>
    <n v="11.12"/>
    <n v="1.98"/>
    <n v="22.08"/>
    <n v="-22675.868999999999"/>
    <n v="172250.44"/>
    <n v="18807.96"/>
    <n v="42130.798000000003"/>
    <n v="214381.23800000001"/>
    <n v="191705.36900000001"/>
    <n v="2471.7001958925753"/>
    <n v="2185.1173333333336"/>
    <n v="2176.9407898894156"/>
    <n v="224.70001780841594"/>
    <n v="198.64703030303033"/>
  </r>
  <r>
    <x v="0"/>
    <x v="0"/>
    <x v="12"/>
    <n v="93"/>
    <n v="95.875"/>
    <n v="22.17"/>
    <n v="0.28101037437979248"/>
    <n v="0.50383400992331984"/>
    <n v="6.23"/>
    <n v="4.9400000000000004"/>
    <n v="11"/>
    <n v="2"/>
    <n v="24.17"/>
    <n v="-25496.724999999999"/>
    <n v="181947.03099999999"/>
    <n v="24767.434000000001"/>
    <n v="48730.680999999997"/>
    <n v="230677.712"/>
    <n v="205180.98699999999"/>
    <n v="2147.6952073011735"/>
    <n v="1881.7580495436764"/>
    <n v="1897.7526049543676"/>
    <n v="195.24501884556122"/>
    <n v="171.06891359487966"/>
  </r>
  <r>
    <x v="1"/>
    <x v="0"/>
    <x v="13"/>
    <n v="74"/>
    <n v="76.5"/>
    <n v="20.39"/>
    <n v="0.21088769004413926"/>
    <n v="0.65718489455615492"/>
    <n v="4.3"/>
    <n v="9.1"/>
    <n v="6.99"/>
    <n v="1.63"/>
    <n v="22.02"/>
    <n v="-18946.598999999998"/>
    <n v="155787.253"/>
    <n v="19233.626"/>
    <n v="36389.618999999999"/>
    <n v="192176.872"/>
    <n v="173230.27299999999"/>
    <n v="2260.6960261437912"/>
    <n v="2013.0280653594771"/>
    <n v="2036.434679738562"/>
    <n v="205.51782055852647"/>
    <n v="183.00255139631611"/>
  </r>
  <r>
    <x v="2"/>
    <x v="0"/>
    <x v="14"/>
    <n v="50"/>
    <n v="51.375"/>
    <n v="14.02"/>
    <n v="0.21398002853067047"/>
    <n v="0.58059914407988589"/>
    <n v="3"/>
    <n v="5.14"/>
    <n v="5.88"/>
    <n v="1"/>
    <n v="15.02"/>
    <n v="-12799.093000000001"/>
    <n v="109216.338"/>
    <n v="14242.523999999999"/>
    <n v="31864.876"/>
    <n v="141081.21400000001"/>
    <n v="128282.121"/>
    <n v="2468.879610705596"/>
    <n v="2219.7488467153285"/>
    <n v="2125.8654598540147"/>
    <n v="224.44360097323599"/>
    <n v="201.79534970139349"/>
  </r>
  <r>
    <x v="1"/>
    <x v="0"/>
    <x v="15"/>
    <n v="66"/>
    <n v="70.125"/>
    <n v="15.65"/>
    <n v="0.25559105431309903"/>
    <n v="0.48881789137380194"/>
    <n v="4"/>
    <n v="3.65"/>
    <n v="8"/>
    <n v="1.5"/>
    <n v="17.149999999999999"/>
    <n v="-17701.768"/>
    <n v="139984.288"/>
    <n v="21742.483"/>
    <n v="39667.146999999997"/>
    <n v="179651.435"/>
    <n v="161949.66699999999"/>
    <n v="2251.8210623885916"/>
    <n v="1999.3894331550798"/>
    <n v="1996.2108805704099"/>
    <n v="204.71100567169015"/>
    <n v="181.76267574137088"/>
  </r>
  <r>
    <x v="0"/>
    <x v="0"/>
    <x v="16"/>
    <n v="102"/>
    <n v="107.75"/>
    <n v="21.990000000000002"/>
    <n v="0.24738517507958163"/>
    <n v="0.56116416552978621"/>
    <n v="5.44"/>
    <n v="6.9"/>
    <n v="9.65"/>
    <n v="3"/>
    <n v="24.99"/>
    <n v="-26773.814999999999"/>
    <n v="179865.33"/>
    <n v="19647.055"/>
    <n v="40908.722999999998"/>
    <n v="220774.05300000001"/>
    <n v="194000.23800000001"/>
    <n v="1866.6078700696057"/>
    <n v="1618.1269883990722"/>
    <n v="1669.2838051044082"/>
    <n v="169.69162455178233"/>
    <n v="147.10245349082473"/>
  </r>
  <r>
    <x v="1"/>
    <x v="0"/>
    <x v="17"/>
    <n v="76"/>
    <n v="79"/>
    <n v="18.600000000000001"/>
    <n v="0.36290322580645157"/>
    <n v="0.65591397849462352"/>
    <n v="6.75"/>
    <n v="5.45"/>
    <n v="6.4"/>
    <n v="0.75"/>
    <n v="19.350000000000001"/>
    <n v="-19161.5"/>
    <n v="147318.62299999999"/>
    <n v="17875.990000000002"/>
    <n v="44012.485999999997"/>
    <n v="191331.109"/>
    <n v="172169.609"/>
    <n v="2195.6344177215192"/>
    <n v="1953.0837848101266"/>
    <n v="1864.7926962025315"/>
    <n v="199.60312888377447"/>
    <n v="177.55307134637516"/>
  </r>
  <r>
    <x v="2"/>
    <x v="0"/>
    <x v="18"/>
    <n v="56"/>
    <n v="58.75"/>
    <n v="15.42"/>
    <n v="0.20946822308690013"/>
    <n v="0.22568093385214008"/>
    <n v="3.23"/>
    <n v="0.25"/>
    <n v="11.94"/>
    <n v="1"/>
    <n v="16.420000000000002"/>
    <n v="-22080.258000000002"/>
    <n v="122945.4"/>
    <n v="19126.672999999999"/>
    <n v="34966.309000000001"/>
    <n v="157911.709"/>
    <n v="135831.451"/>
    <n v="2362.2984851063829"/>
    <n v="1986.4643063829787"/>
    <n v="2092.6876595744679"/>
    <n v="214.7544077369439"/>
    <n v="180.58766421663444"/>
  </r>
  <r>
    <x v="1"/>
    <x v="0"/>
    <x v="19"/>
    <n v="64"/>
    <n v="68.75"/>
    <n v="15.78"/>
    <n v="0.26932826362484158"/>
    <n v="0.56717363751584282"/>
    <n v="4.25"/>
    <n v="4.7"/>
    <n v="6.83"/>
    <n v="1"/>
    <n v="16.78"/>
    <n v="-18217.780999999999"/>
    <n v="124129.72500000001"/>
    <n v="12202.111999999999"/>
    <n v="29220.967000000001"/>
    <n v="153350.69200000001"/>
    <n v="135132.91099999999"/>
    <n v="2053.0702545454546"/>
    <n v="1788.084349090909"/>
    <n v="1805.5232727272728"/>
    <n v="186.64275041322315"/>
    <n v="162.55312264462808"/>
  </r>
  <r>
    <x v="1"/>
    <x v="0"/>
    <x v="20"/>
    <n v="80"/>
    <n v="84.5"/>
    <n v="19.240000000000002"/>
    <n v="0.3825363825363825"/>
    <n v="0.64656964656964655"/>
    <n v="7.36"/>
    <n v="5.08"/>
    <n v="6.8"/>
    <n v="2"/>
    <n v="21.24"/>
    <n v="-24636.542000000001"/>
    <n v="163556.78700000001"/>
    <n v="16561.437999999998"/>
    <n v="37914.300000000003"/>
    <n v="201471.087"/>
    <n v="176834.54500000001"/>
    <n v="2188.2798698224851"/>
    <n v="1896.7231597633138"/>
    <n v="1935.5832781065089"/>
    <n v="198.93453362022592"/>
    <n v="172.42937816030124"/>
  </r>
  <r>
    <x v="1"/>
    <x v="0"/>
    <x v="21"/>
    <n v="75"/>
    <n v="77.5"/>
    <n v="24.020000000000003"/>
    <n v="0.16652789342214819"/>
    <n v="0.32514571190674435"/>
    <n v="4"/>
    <n v="3.81"/>
    <n v="16.21"/>
    <n v="2"/>
    <n v="26.02"/>
    <n v="-19005.002"/>
    <n v="217852.75099999999"/>
    <n v="22186.584999999999"/>
    <n v="42830.195"/>
    <n v="260682.946"/>
    <n v="241677.94399999999"/>
    <n v="3077.3724000000002"/>
    <n v="2832.1465677419355"/>
    <n v="2811.0032387096771"/>
    <n v="279.76112727272726"/>
    <n v="257.46786979472142"/>
  </r>
  <r>
    <x v="1"/>
    <x v="0"/>
    <x v="22"/>
    <n v="80"/>
    <n v="83.375"/>
    <n v="17.950000000000003"/>
    <n v="0.30584958217270192"/>
    <n v="0.53760445682451252"/>
    <n v="5.49"/>
    <n v="4.16"/>
    <n v="8.3000000000000007"/>
    <n v="0"/>
    <n v="17.95"/>
    <n v="-30989.573"/>
    <n v="161177.85500000001"/>
    <n v="15730.332"/>
    <n v="45331.849000000002"/>
    <n v="206509.704"/>
    <n v="175520.13099999999"/>
    <n v="2288.2083598200902"/>
    <n v="1916.5193283358321"/>
    <n v="1933.1676761619192"/>
    <n v="208.01894180182637"/>
    <n v="174.229029848712"/>
  </r>
  <r>
    <x v="2"/>
    <x v="0"/>
    <x v="23"/>
    <n v="57"/>
    <n v="60.125"/>
    <n v="14.940000000000001"/>
    <n v="0.33065595716198126"/>
    <n v="0.46452476572958501"/>
    <n v="4.9400000000000004"/>
    <n v="2"/>
    <n v="8"/>
    <n v="1.25"/>
    <n v="16.190000000000001"/>
    <n v="-15930.324000000001"/>
    <n v="109809.48699999999"/>
    <n v="11354.06"/>
    <n v="26275.393"/>
    <n v="136084.88"/>
    <n v="120154.556"/>
    <n v="2074.5250727650728"/>
    <n v="1809.5716590436591"/>
    <n v="1826.3532141372141"/>
    <n v="188.59318843318843"/>
    <n v="164.50651445851446"/>
  </r>
  <r>
    <x v="0"/>
    <x v="0"/>
    <x v="24"/>
    <n v="104"/>
    <n v="109.125"/>
    <n v="28.02"/>
    <n v="0.12455389007851536"/>
    <n v="0.42897930049964311"/>
    <n v="3.49"/>
    <n v="8.5299999999999994"/>
    <n v="16"/>
    <n v="2"/>
    <n v="30.02"/>
    <n v="-25880.766"/>
    <n v="196889.00700000001"/>
    <n v="34281.373"/>
    <n v="58977.421000000002"/>
    <n v="255866.42800000001"/>
    <n v="229985.66200000001"/>
    <n v="2030.561786941581"/>
    <n v="1793.3955463917528"/>
    <n v="1804.2520687285225"/>
    <n v="184.59652608559827"/>
    <n v="163.03595876288662"/>
  </r>
  <r>
    <x v="2"/>
    <x v="0"/>
    <x v="25"/>
    <n v="55"/>
    <n v="57.875"/>
    <n v="14.75"/>
    <n v="0.13559322033898305"/>
    <n v="0.38983050847457629"/>
    <n v="2"/>
    <n v="3.75"/>
    <n v="9"/>
    <n v="1"/>
    <n v="15.75"/>
    <n v="-14645.414000000001"/>
    <n v="95504.422999999995"/>
    <n v="10670.550999999999"/>
    <n v="24370.861000000001"/>
    <n v="119875.284"/>
    <n v="105229.87"/>
    <n v="1886.9068336933046"/>
    <n v="1633.8543239740818"/>
    <n v="1650.184414686825"/>
    <n v="171.53698488120952"/>
    <n v="148.53221127037108"/>
  </r>
  <r>
    <x v="2"/>
    <x v="0"/>
    <x v="26"/>
    <n v="56"/>
    <n v="59.125"/>
    <n v="17.170000000000002"/>
    <n v="0.43680838672102501"/>
    <n v="0.58823529411764697"/>
    <n v="7.5"/>
    <n v="2.6"/>
    <n v="7.07"/>
    <n v="0"/>
    <n v="17.170000000000002"/>
    <n v="-15222.428"/>
    <n v="126429.091"/>
    <n v="9841.0040000000008"/>
    <n v="35272.17"/>
    <n v="161701.261"/>
    <n v="146478.83300000001"/>
    <n v="2568.4610063424943"/>
    <n v="2310.9992219873157"/>
    <n v="2138.335577167019"/>
    <n v="233.49645512204495"/>
    <n v="210.09083836248325"/>
  </r>
  <r>
    <x v="1"/>
    <x v="0"/>
    <x v="27"/>
    <n v="73"/>
    <n v="74.5"/>
    <n v="29.5"/>
    <n v="0.40677966101694918"/>
    <n v="0.7779661016949152"/>
    <n v="12"/>
    <n v="10.95"/>
    <n v="6.55"/>
    <n v="2"/>
    <n v="31.5"/>
    <n v="-19758.763999999999"/>
    <n v="253869.87899999999"/>
    <n v="21669.859"/>
    <n v="50420.118000000002"/>
    <n v="304289.99699999997"/>
    <n v="284531.23300000001"/>
    <n v="3793.5588993288588"/>
    <n v="3528.3405906040271"/>
    <n v="3407.6493825503353"/>
    <n v="344.86899084807806"/>
    <n v="320.75823550945699"/>
  </r>
  <r>
    <x v="1"/>
    <x v="0"/>
    <x v="28"/>
    <n v="59"/>
    <n v="61.5"/>
    <n v="14.68"/>
    <n v="0.27247956403269757"/>
    <n v="0.40871934604904631"/>
    <n v="4"/>
    <n v="2"/>
    <n v="8.68"/>
    <n v="2"/>
    <n v="16.68"/>
    <n v="-16523.55"/>
    <n v="144224.37100000001"/>
    <n v="19369.275000000001"/>
    <n v="35748.571000000004"/>
    <n v="179972.94200000001"/>
    <n v="163449.39199999999"/>
    <n v="2611.4417398373985"/>
    <n v="2342.7661300813006"/>
    <n v="2345.1117235772358"/>
    <n v="237.4037945306726"/>
    <n v="212.97873909830005"/>
  </r>
  <r>
    <x v="2"/>
    <x v="0"/>
    <x v="29"/>
    <n v="50"/>
    <n v="50.5"/>
    <n v="12.030000000000001"/>
    <n v="0.24937655860349126"/>
    <n v="0.58187863674147955"/>
    <n v="3"/>
    <n v="4"/>
    <n v="5.03"/>
    <n v="0"/>
    <n v="12.03"/>
    <n v="-11311.725"/>
    <n v="98533.96"/>
    <n v="21266.616000000002"/>
    <n v="40979.031000000003"/>
    <n v="139512.99100000001"/>
    <n v="128201.266"/>
    <n v="2341.5123762376238"/>
    <n v="2117.5178217821781"/>
    <n v="1951.1675247524754"/>
    <n v="212.86476147614761"/>
    <n v="192.5016201620162"/>
  </r>
  <r>
    <x v="0"/>
    <x v="0"/>
    <x v="30"/>
    <n v="111"/>
    <n v="116.375"/>
    <n v="33.39"/>
    <n v="0.14225816112608566"/>
    <n v="0.40910452231206945"/>
    <n v="4.75"/>
    <n v="8.91"/>
    <n v="19.73"/>
    <n v="1.06"/>
    <n v="34.450000000000003"/>
    <n v="-28481.307000000001"/>
    <n v="223774.35"/>
    <n v="21270.227999999999"/>
    <n v="63456.031999999999"/>
    <n v="287230.38199999998"/>
    <n v="258749.07500000001"/>
    <n v="2285.3718925886142"/>
    <n v="2040.6345606874329"/>
    <n v="1922.8730397422128"/>
    <n v="207.76108114441948"/>
    <n v="185.51223278976661"/>
  </r>
  <r>
    <x v="1"/>
    <x v="0"/>
    <x v="31"/>
    <n v="74"/>
    <n v="76.375"/>
    <n v="16.05"/>
    <n v="0.3507788161993769"/>
    <n v="0.3507788161993769"/>
    <n v="5.63"/>
    <n v="0"/>
    <n v="10.42"/>
    <n v="0"/>
    <n v="16.05"/>
    <n v="-18672.856"/>
    <n v="116590.943"/>
    <n v="14826.607"/>
    <n v="42756.648000000001"/>
    <n v="159347.59099999999"/>
    <n v="140674.73499999999"/>
    <n v="1892.2551096563011"/>
    <n v="1647.7659967266773"/>
    <n v="1526.5589918166938"/>
    <n v="172.02319178693645"/>
    <n v="149.7969087933343"/>
  </r>
  <r>
    <x v="1"/>
    <x v="0"/>
    <x v="32"/>
    <n v="58"/>
    <n v="61.125"/>
    <n v="15.36"/>
    <n v="0.16276041666666669"/>
    <n v="0.49153645833333331"/>
    <n v="2.5"/>
    <n v="5.05"/>
    <n v="7.81"/>
    <n v="1.4"/>
    <n v="16.760000000000002"/>
    <n v="-15303.362999999999"/>
    <n v="132813.70699999999"/>
    <n v="12991.5"/>
    <n v="28188.493999999999"/>
    <n v="161002.201"/>
    <n v="145698.83799999999"/>
    <n v="2421.4429611451942"/>
    <n v="2171.0811942740283"/>
    <n v="2172.821382413088"/>
    <n v="220.13117828592675"/>
    <n v="197.37101766127532"/>
  </r>
  <r>
    <x v="1"/>
    <x v="0"/>
    <x v="33"/>
    <n v="79"/>
    <n v="82.875"/>
    <n v="20.09"/>
    <n v="0.35739173718267792"/>
    <n v="0.52215032354405178"/>
    <n v="7.18"/>
    <n v="3.31"/>
    <n v="9.6"/>
    <n v="1.88"/>
    <n v="21.97"/>
    <n v="-21986.381000000001"/>
    <n v="158131.98800000001"/>
    <n v="13829.405000000001"/>
    <n v="29906.076000000001"/>
    <n v="188038.06400000001"/>
    <n v="166051.68299999999"/>
    <n v="2102.0652669683259"/>
    <n v="1836.7695686274508"/>
    <n v="1908.0782865761691"/>
    <n v="191.09684245166599"/>
    <n v="166.97905169340461"/>
  </r>
  <r>
    <x v="2"/>
    <x v="0"/>
    <x v="34"/>
    <n v="52"/>
    <n v="54.25"/>
    <n v="14.59"/>
    <n v="0.29677861549006168"/>
    <n v="0.29677861549006168"/>
    <n v="4.33"/>
    <n v="0"/>
    <n v="10.26"/>
    <n v="1"/>
    <n v="15.59"/>
    <n v="-17154.580999999998"/>
    <n v="119362.508"/>
    <n v="13967.598"/>
    <n v="31288.303"/>
    <n v="150650.81099999999"/>
    <n v="133496.23000000001"/>
    <n v="2519.5062304147464"/>
    <n v="2203.2927557603689"/>
    <n v="2200.2305622119816"/>
    <n v="229.04602094679512"/>
    <n v="200.2993414327608"/>
  </r>
  <r>
    <x v="0"/>
    <x v="0"/>
    <x v="35"/>
    <n v="97"/>
    <n v="101.25"/>
    <n v="23.369999999999997"/>
    <n v="0.28883183568677795"/>
    <n v="0.34231921266581089"/>
    <n v="6.75"/>
    <n v="1.25"/>
    <n v="15.37"/>
    <n v="0"/>
    <n v="23.37"/>
    <n v="-27654.433000000001"/>
    <n v="157174.49400000001"/>
    <n v="20097.521000000001"/>
    <n v="56228.394999999997"/>
    <n v="213402.889"/>
    <n v="185748.45600000001"/>
    <n v="1909.1888197530864"/>
    <n v="1636.0586172839505"/>
    <n v="1552.3406814814816"/>
    <n v="173.56261997755331"/>
    <n v="148.73260157126822"/>
  </r>
  <r>
    <x v="1"/>
    <x v="0"/>
    <x v="36"/>
    <n v="77"/>
    <n v="81.375"/>
    <n v="20.45"/>
    <n v="0.2899755501222494"/>
    <n v="0.37555012224938877"/>
    <n v="5.93"/>
    <n v="1.75"/>
    <n v="12.77"/>
    <n v="0"/>
    <n v="20.45"/>
    <n v="-20266.865000000002"/>
    <n v="139786.45499999999"/>
    <n v="16073.085999999999"/>
    <n v="49296.353000000003"/>
    <n v="189082.80799999999"/>
    <n v="168815.943"/>
    <n v="2126.0795330261135"/>
    <n v="1877.0243563748079"/>
    <n v="1717.8058986175113"/>
    <n v="193.2799575478285"/>
    <n v="170.63857785225525"/>
  </r>
  <r>
    <x v="1"/>
    <x v="0"/>
    <x v="37"/>
    <n v="79"/>
    <n v="83.75"/>
    <n v="18.369999999999997"/>
    <n v="0.44637996733805119"/>
    <n v="0.44637996733805119"/>
    <n v="8.1999999999999993"/>
    <n v="0"/>
    <n v="10.17"/>
    <n v="1.75"/>
    <n v="20.12"/>
    <n v="-19755.052"/>
    <n v="147148.16800000001"/>
    <n v="16348.159"/>
    <n v="38271.120000000003"/>
    <n v="185419.288"/>
    <n v="165664.236"/>
    <n v="2018.7597492537316"/>
    <n v="1782.8785313432834"/>
    <n v="1756.9930507462686"/>
    <n v="183.52361356852106"/>
    <n v="162.07986648575303"/>
  </r>
  <r>
    <x v="2"/>
    <x v="0"/>
    <x v="38"/>
    <n v="53"/>
    <n v="55.25"/>
    <n v="14.72"/>
    <n v="0.31249999999999994"/>
    <n v="0.41372282608695649"/>
    <n v="4.5999999999999996"/>
    <n v="1.49"/>
    <n v="8.6300000000000008"/>
    <n v="2"/>
    <n v="16.72"/>
    <n v="-16663.725999999999"/>
    <n v="116899.67200000001"/>
    <n v="16384.659"/>
    <n v="38632.610999999997"/>
    <n v="155532.283"/>
    <n v="138868.557"/>
    <n v="2518.5090316742085"/>
    <n v="2216.9031312217194"/>
    <n v="2115.8311674208144"/>
    <n v="228.95536651583714"/>
    <n v="201.53664829288357"/>
  </r>
  <r>
    <x v="1"/>
    <x v="0"/>
    <x v="39"/>
    <n v="84"/>
    <n v="87.375"/>
    <n v="16.63"/>
    <n v="0.36079374624173183"/>
    <n v="0.69933854479855684"/>
    <n v="6"/>
    <n v="5.63"/>
    <n v="5"/>
    <n v="1"/>
    <n v="17.63"/>
    <n v="-24331.522000000001"/>
    <n v="167414.70499999999"/>
    <n v="16934.399000000001"/>
    <n v="36343.536"/>
    <n v="203758.24100000001"/>
    <n v="179426.71900000001"/>
    <n v="2138.1841716738199"/>
    <n v="1859.711816881259"/>
    <n v="1916.0481258941343"/>
    <n v="194.38037924307454"/>
    <n v="169.06471062556901"/>
  </r>
  <r>
    <x v="2"/>
    <x v="0"/>
    <x v="40"/>
    <n v="53"/>
    <n v="54.125"/>
    <n v="15.360000000000001"/>
    <n v="0.16276041666666666"/>
    <n v="0.31901041666666669"/>
    <n v="2.5"/>
    <n v="2.4"/>
    <n v="10.46"/>
    <n v="1"/>
    <n v="16.36"/>
    <n v="-17848.175999999999"/>
    <n v="138036.18799999999"/>
    <n v="15687.254000000001"/>
    <n v="35106.786"/>
    <n v="173142.97399999999"/>
    <n v="155294.79800000001"/>
    <n v="2909.1126096997687"/>
    <n v="2579.3541616628177"/>
    <n v="2550.322180138568"/>
    <n v="264.46478269997897"/>
    <n v="234.48674196934707"/>
  </r>
  <r>
    <x v="0"/>
    <x v="0"/>
    <x v="41"/>
    <n v="91"/>
    <n v="93.875"/>
    <n v="23.48"/>
    <n v="0.2001703577512777"/>
    <n v="0.2001703577512777"/>
    <n v="4.7"/>
    <n v="0"/>
    <n v="18.78"/>
    <n v="1.4"/>
    <n v="24.88"/>
    <n v="-24644.68"/>
    <n v="174217.40100000001"/>
    <n v="16889.519"/>
    <n v="39577.775000000001"/>
    <n v="213795.17600000001"/>
    <n v="189150.49600000001"/>
    <n v="2097.5303009320905"/>
    <n v="1835.0037496671107"/>
    <n v="1855.8444846870841"/>
    <n v="190.68457281200824"/>
    <n v="166.81852269701005"/>
  </r>
  <r>
    <x v="0"/>
    <x v="0"/>
    <x v="42"/>
    <n v="110"/>
    <n v="112.875"/>
    <n v="24.65"/>
    <n v="0.1127789046653144"/>
    <n v="0.45233265720081134"/>
    <n v="2.78"/>
    <n v="8.3699999999999992"/>
    <n v="13.5"/>
    <n v="2.9"/>
    <n v="27.55"/>
    <n v="-28349.127"/>
    <n v="202120.18400000001"/>
    <n v="27959.891"/>
    <n v="55430.286999999997"/>
    <n v="257550.47099999999"/>
    <n v="229201.34400000001"/>
    <n v="2034.0250719822811"/>
    <n v="1782.8700155038759"/>
    <n v="1790.655007751938"/>
    <n v="184.91137018020737"/>
    <n v="162.07909231853418"/>
  </r>
  <r>
    <x v="1"/>
    <x v="0"/>
    <x v="43"/>
    <n v="82"/>
    <n v="87.375"/>
    <n v="17.170000000000002"/>
    <n v="0.30867792661619098"/>
    <n v="0.63599301106581241"/>
    <n v="5.3"/>
    <n v="5.62"/>
    <n v="6.25"/>
    <n v="2"/>
    <n v="19.170000000000002"/>
    <n v="-23390.973999999998"/>
    <n v="172522.11499999999"/>
    <n v="21333.409"/>
    <n v="39894.197999999997"/>
    <n v="212416.31299999999"/>
    <n v="189025.33900000001"/>
    <n v="2186.9288011444919"/>
    <n v="1919.2209442060084"/>
    <n v="1974.5020314735334"/>
    <n v="198.81170919495381"/>
    <n v="174.47463129145532"/>
  </r>
  <r>
    <x v="1"/>
    <x v="0"/>
    <x v="44"/>
    <n v="62"/>
    <n v="64.375"/>
    <n v="15.58"/>
    <n v="0.28562259306803595"/>
    <n v="0.48459563543003853"/>
    <n v="4.45"/>
    <n v="3.1"/>
    <n v="8.0299999999999994"/>
    <n v="0"/>
    <n v="15.58"/>
    <n v="-15794.74"/>
    <n v="111230.22199999999"/>
    <n v="28157.473999999998"/>
    <n v="55402.65"/>
    <n v="166632.872"/>
    <n v="150838.13200000001"/>
    <n v="2151.0741436893204"/>
    <n v="1905.7189592233012"/>
    <n v="1727.8481087378641"/>
    <n v="195.55219488084731"/>
    <n v="173.24717811120919"/>
  </r>
  <r>
    <x v="3"/>
    <x v="0"/>
    <x v="45"/>
    <n v="192"/>
    <n v="199.375"/>
    <n v="48.5"/>
    <n v="0.26618556701030927"/>
    <n v="0.72762886597938148"/>
    <n v="12.91"/>
    <n v="22.38"/>
    <n v="13.21"/>
    <n v="3.94"/>
    <n v="52.44"/>
    <n v="-50984.591999999997"/>
    <n v="407213.79100000003"/>
    <n v="71802.671000000002"/>
    <n v="117143.3"/>
    <n v="524357.09100000001"/>
    <n v="473372.49900000001"/>
    <n v="2269.8654294670851"/>
    <n v="2014.1433379310345"/>
    <n v="2042.4516163009405"/>
    <n v="206.35140267882591"/>
    <n v="183.10393981191223"/>
  </r>
  <r>
    <x v="0"/>
    <x v="0"/>
    <x v="46"/>
    <n v="92"/>
    <n v="94.625"/>
    <n v="26.47"/>
    <n v="0.23611635814129203"/>
    <n v="0.54212315829240654"/>
    <n v="6.25"/>
    <n v="8.1"/>
    <n v="12.12"/>
    <n v="1.7"/>
    <n v="28.17"/>
    <n v="-28339.243999999999"/>
    <n v="156283.54800000001"/>
    <n v="34712.978999999999"/>
    <n v="61158.707999999999"/>
    <n v="217442.25599999999"/>
    <n v="189103.01199999999"/>
    <n v="1931.0887926023779"/>
    <n v="1631.5987635402905"/>
    <n v="1651.6094900924704"/>
    <n v="175.55352660021617"/>
    <n v="148.32716032184459"/>
  </r>
  <r>
    <x v="1"/>
    <x v="0"/>
    <x v="47"/>
    <n v="75"/>
    <n v="75.875"/>
    <n v="17.990000000000002"/>
    <n v="0.38632573652028901"/>
    <n v="0.4307948860478043"/>
    <n v="6.95"/>
    <n v="0.8"/>
    <n v="10.24"/>
    <n v="3"/>
    <n v="20.99"/>
    <n v="-21341.348000000002"/>
    <n v="183517.98199999999"/>
    <n v="21117.903999999999"/>
    <n v="43886.824000000001"/>
    <n v="227404.80600000001"/>
    <n v="206063.45800000001"/>
    <n v="2718.7730082372323"/>
    <n v="2437.5031828665569"/>
    <n v="2418.6883953871497"/>
    <n v="247.16118256702111"/>
    <n v="221.59119844241425"/>
  </r>
  <r>
    <x v="0"/>
    <x v="0"/>
    <x v="48"/>
    <n v="93"/>
    <n v="95.625"/>
    <n v="28.23"/>
    <n v="0.14169323414806942"/>
    <n v="0.45164718384697128"/>
    <n v="4"/>
    <n v="8.75"/>
    <n v="15.48"/>
    <n v="0.63"/>
    <n v="28.86"/>
    <n v="-23131.41"/>
    <n v="188902.11900000001"/>
    <n v="18285.079000000002"/>
    <n v="54626.756999999998"/>
    <n v="243528.87599999999"/>
    <n v="220397.46599999999"/>
    <n v="2355.4906875816991"/>
    <n v="2113.5935895424836"/>
    <n v="1975.4469960784315"/>
    <n v="214.13551705288174"/>
    <n v="192.14487177658941"/>
  </r>
  <r>
    <x v="2"/>
    <x v="0"/>
    <x v="49"/>
    <n v="47"/>
    <n v="48.875"/>
    <n v="11.4"/>
    <n v="0.26315789473684209"/>
    <n v="0.35087719298245612"/>
    <n v="3"/>
    <n v="1"/>
    <n v="7.4"/>
    <n v="0"/>
    <n v="11.4"/>
    <n v="-11093.646000000001"/>
    <n v="87265.366999999998"/>
    <n v="16308.225"/>
    <n v="24967.179"/>
    <n v="112232.546"/>
    <n v="101138.9"/>
    <n v="1962.6459539641944"/>
    <n v="1735.6659846547311"/>
    <n v="1785.4806547314577"/>
    <n v="178.42235945129039"/>
    <n v="157.78781678679374"/>
  </r>
  <r>
    <x v="2"/>
    <x v="0"/>
    <x v="50"/>
    <n v="44"/>
    <n v="44.25"/>
    <n v="14.100000000000001"/>
    <n v="7.0921985815602828E-2"/>
    <n v="0.22695035460992907"/>
    <n v="1"/>
    <n v="2.2000000000000002"/>
    <n v="10.9"/>
    <n v="1"/>
    <n v="15.1"/>
    <m/>
    <m/>
    <m/>
    <m/>
    <m/>
    <m/>
    <n v="0"/>
    <n v="0"/>
    <n v="0"/>
    <n v="0"/>
    <n v="0"/>
  </r>
  <r>
    <x v="3"/>
    <x v="0"/>
    <x v="51"/>
    <n v="118"/>
    <n v="121"/>
    <n v="28.259999999999998"/>
    <n v="0.15569709837225762"/>
    <n v="0.35031847133757965"/>
    <n v="4.4000000000000004"/>
    <n v="5.5"/>
    <n v="18.36"/>
    <n v="3.45"/>
    <n v="31.71"/>
    <n v="-29328.474999999999"/>
    <n v="242126.288"/>
    <n v="24422.223999999998"/>
    <n v="63046.866999999998"/>
    <n v="305173.15500000003"/>
    <n v="275844.68"/>
    <n v="2320.2556280991739"/>
    <n v="2077.8715371900826"/>
    <n v="2001.0437024793389"/>
    <n v="210.93232982719763"/>
    <n v="188.89741247182567"/>
  </r>
  <r>
    <x v="0"/>
    <x v="0"/>
    <x v="52"/>
    <n v="88"/>
    <n v="91.25"/>
    <n v="31.59"/>
    <n v="0.30864197530864196"/>
    <n v="0.30864197530864196"/>
    <n v="9.75"/>
    <n v="0"/>
    <n v="21.84"/>
    <n v="0"/>
    <n v="31.59"/>
    <n v="-26439.100999999999"/>
    <n v="226451.12100000001"/>
    <n v="43862.46"/>
    <n v="93112.622000000003"/>
    <n v="319563.74300000002"/>
    <n v="293124.64199999999"/>
    <n v="3021.3839232876712"/>
    <n v="2731.6403506849315"/>
    <n v="2481.6561205479452"/>
    <n v="274.67126575342468"/>
    <n v="248.33094097135742"/>
  </r>
  <r>
    <x v="0"/>
    <x v="0"/>
    <x v="53"/>
    <n v="112"/>
    <n v="113.125"/>
    <n v="32.81"/>
    <n v="0.29503200243828098"/>
    <n v="0.35598902773544649"/>
    <n v="9.68"/>
    <n v="2"/>
    <n v="21.13"/>
    <n v="3"/>
    <n v="35.81"/>
    <n v="-27836.216"/>
    <n v="240612.99400000001"/>
    <n v="31893.784"/>
    <n v="65313.690999999999"/>
    <n v="305926.685"/>
    <n v="278090.46899999998"/>
    <n v="2422.3902850828731"/>
    <n v="2176.3242872928176"/>
    <n v="2126.9656928176796"/>
    <n v="220.21729864389755"/>
    <n v="197.84766248116523"/>
  </r>
  <r>
    <x v="0"/>
    <x v="0"/>
    <x v="54"/>
    <n v="104"/>
    <n v="105.25"/>
    <n v="31.81"/>
    <n v="0.18861993083935871"/>
    <n v="0.33008487896887773"/>
    <n v="6"/>
    <n v="4.5"/>
    <n v="21.31"/>
    <n v="1"/>
    <n v="32.81"/>
    <n v="-34813.061999999998"/>
    <n v="211083.421"/>
    <n v="24186.107"/>
    <n v="51689.161"/>
    <n v="262772.58199999999"/>
    <n v="227959.52"/>
    <n v="2266.8548693586699"/>
    <n v="1936.089434679335"/>
    <n v="2005.54319239905"/>
    <n v="206.07771539624272"/>
    <n v="176.00813042539409"/>
  </r>
  <r>
    <x v="3"/>
    <x v="0"/>
    <x v="55"/>
    <n v="125"/>
    <n v="131.625"/>
    <n v="35.57"/>
    <n v="0.29856620747821194"/>
    <n v="0.39274669665448408"/>
    <n v="10.62"/>
    <n v="3.35"/>
    <n v="21.6"/>
    <n v="3.3"/>
    <n v="38.869999999999997"/>
    <n v="-35799.519"/>
    <n v="296187.49900000001"/>
    <n v="37117.527000000002"/>
    <n v="71266.294999999998"/>
    <n v="367453.79399999999"/>
    <n v="331654.27500000002"/>
    <n v="2509.6772421652422"/>
    <n v="2237.6960911680912"/>
    <n v="2250.2374093067428"/>
    <n v="228.15247656047657"/>
    <n v="203.42691737891738"/>
  </r>
  <r>
    <x v="3"/>
    <x v="0"/>
    <x v="56"/>
    <n v="117"/>
    <n v="123"/>
    <n v="30.86"/>
    <n v="0.28191834089436163"/>
    <n v="0.55346727154893061"/>
    <n v="8.6999999999999993"/>
    <n v="8.3800000000000008"/>
    <n v="13.78"/>
    <n v="2"/>
    <n v="32.86"/>
    <n v="-31810.289000000001"/>
    <n v="224292.39799999999"/>
    <n v="27563.715"/>
    <n v="52673.995000000003"/>
    <n v="276966.39299999998"/>
    <n v="245156.10399999999"/>
    <n v="2027.6640487804877"/>
    <n v="1769.04381300813"/>
    <n v="1823.5154308943088"/>
    <n v="184.3330953436807"/>
    <n v="160.8221648189209"/>
  </r>
  <r>
    <x v="0"/>
    <x v="0"/>
    <x v="57"/>
    <n v="116"/>
    <n v="119.25"/>
    <n v="27.72"/>
    <n v="0.33369408369408371"/>
    <n v="0.52200577200577203"/>
    <n v="9.25"/>
    <n v="5.22"/>
    <n v="13.25"/>
    <n v="2"/>
    <n v="29.72"/>
    <n v="-30858.911"/>
    <n v="244189.40400000001"/>
    <n v="30868.728999999999"/>
    <n v="62017.707999999999"/>
    <n v="306207.11200000002"/>
    <n v="275348.201"/>
    <n v="2308.9172578616353"/>
    <n v="2050.142322851153"/>
    <n v="2047.7098867924528"/>
    <n v="209.90156889651232"/>
    <n v="186.37657480465029"/>
  </r>
  <r>
    <x v="3"/>
    <x v="0"/>
    <x v="58"/>
    <n v="127"/>
    <n v="134.5"/>
    <n v="32.21"/>
    <n v="0.24837007140639553"/>
    <n v="0.61254268860602301"/>
    <n v="8"/>
    <n v="11.73"/>
    <n v="12.48"/>
    <n v="3.2"/>
    <n v="35.409999999999997"/>
    <n v="-35760.712"/>
    <n v="240790.52499999999"/>
    <n v="29135.167000000001"/>
    <n v="62127.188000000002"/>
    <n v="302917.71299999999"/>
    <n v="267157.00099999999"/>
    <n v="2035.5579628252785"/>
    <n v="1769.6790631970259"/>
    <n v="1790.264126394052"/>
    <n v="185.05072389320713"/>
    <n v="160.87991483609326"/>
  </r>
  <r>
    <x v="0"/>
    <x v="0"/>
    <x v="59"/>
    <n v="101"/>
    <n v="104.5"/>
    <n v="27.27"/>
    <n v="0.2126879354602127"/>
    <n v="0.35936927026035942"/>
    <n v="5.8"/>
    <n v="4"/>
    <n v="17.47"/>
    <n v="3"/>
    <n v="30.27"/>
    <n v="-27903.717000000001"/>
    <n v="206620.26699999999"/>
    <n v="35464.055999999997"/>
    <n v="63444.618000000002"/>
    <n v="270064.88500000001"/>
    <n v="242161.16800000001"/>
    <n v="2244.984009569378"/>
    <n v="1977.9627942583734"/>
    <n v="1977.2274354066985"/>
    <n v="204.08945541539799"/>
    <n v="179.81479947803393"/>
  </r>
  <r>
    <x v="3"/>
    <x v="0"/>
    <x v="60"/>
    <n v="171"/>
    <n v="178.125"/>
    <n v="40.75"/>
    <n v="0.29447852760736198"/>
    <n v="0.41226993865030676"/>
    <n v="12"/>
    <n v="4.8"/>
    <n v="23.95"/>
    <n v="3.5"/>
    <n v="44.25"/>
    <n v="-46035.074999999997"/>
    <n v="326940.24400000001"/>
    <n v="35686.476000000002"/>
    <n v="75132.364000000001"/>
    <n v="402072.60800000001"/>
    <n v="356037.533"/>
    <n v="2056.9046007017541"/>
    <n v="1798.4620743859648"/>
    <n v="1835.4540014035088"/>
    <n v="186.99132733652311"/>
    <n v="163.49655221690588"/>
  </r>
  <r>
    <x v="3"/>
    <x v="0"/>
    <x v="61"/>
    <n v="151"/>
    <n v="156.625"/>
    <n v="35.83"/>
    <n v="0.42227183924085965"/>
    <n v="0.63996650851241976"/>
    <n v="15.13"/>
    <n v="7.8"/>
    <n v="12.9"/>
    <n v="3"/>
    <n v="38.83"/>
    <n v="-40994.915000000001"/>
    <n v="315689.65299999999"/>
    <n v="44492.03"/>
    <n v="79887.823999999993"/>
    <n v="395577.47700000001"/>
    <n v="354582.56199999998"/>
    <n v="2241.5670997605748"/>
    <n v="1979.827818036712"/>
    <n v="2015.5763958499601"/>
    <n v="203.77882725096134"/>
    <n v="179.98434709424654"/>
  </r>
  <r>
    <x v="3"/>
    <x v="0"/>
    <x v="62"/>
    <n v="120"/>
    <n v="125.625"/>
    <n v="26.349999999999998"/>
    <n v="0.33586337760910817"/>
    <n v="0.57495256166982922"/>
    <n v="8.85"/>
    <n v="6.3"/>
    <n v="11.2"/>
    <n v="2"/>
    <n v="28.35"/>
    <n v="-31883"/>
    <n v="204148"/>
    <n v="20379"/>
    <n v="43745"/>
    <n v="247893"/>
    <n v="216010"/>
    <n v="1811.0567164179104"/>
    <n v="1557.2616915422886"/>
    <n v="1625.0587064676618"/>
    <n v="164.64151967435549"/>
    <n v="141.5692446856626"/>
  </r>
  <r>
    <x v="1"/>
    <x v="1"/>
    <x v="63"/>
    <n v="72"/>
    <n v="74.5"/>
    <n v="19.03"/>
    <n v="0.5622700998423541"/>
    <n v="0.60168155543878077"/>
    <n v="10.7"/>
    <n v="0.75"/>
    <n v="7.58"/>
    <n v="1.68"/>
    <n v="20.71"/>
    <n v="-25784.271000000001"/>
    <n v="194143.93799999999"/>
    <n v="13568.4"/>
    <n v="30456.309000000001"/>
    <n v="224600.247"/>
    <n v="198815.976"/>
    <n v="2832.6422416107384"/>
    <n v="2486.5446442953021"/>
    <n v="2605.9588993288589"/>
    <n v="257.51293105552168"/>
    <n v="226.04951311775474"/>
  </r>
  <r>
    <x v="3"/>
    <x v="1"/>
    <x v="64"/>
    <n v="128"/>
    <n v="132.375"/>
    <n v="35.06"/>
    <n v="0.57758128921848262"/>
    <n v="0.64888762122076438"/>
    <n v="20.25"/>
    <n v="2.5"/>
    <n v="12.31"/>
    <n v="2.4"/>
    <n v="37.46"/>
    <n v="-48227.938999999998"/>
    <n v="297729.41700000002"/>
    <n v="28793.952000000001"/>
    <n v="64759.923000000003"/>
    <n v="362489.34"/>
    <n v="314261.40100000001"/>
    <n v="2520.8339036827197"/>
    <n v="2156.5057525967895"/>
    <n v="2249.1362946175636"/>
    <n v="229.16671851661087"/>
    <n v="196.04597750879904"/>
  </r>
  <r>
    <x v="3"/>
    <x v="1"/>
    <x v="65"/>
    <n v="136"/>
    <n v="138.625"/>
    <n v="37.879999999999995"/>
    <n v="0.22122492080253436"/>
    <n v="0.34318901795142559"/>
    <n v="8.3800000000000008"/>
    <n v="4.62"/>
    <n v="24.88"/>
    <n v="2"/>
    <n v="39.880000000000003"/>
    <n v="-51079.578000000001"/>
    <n v="287078.93400000001"/>
    <n v="41549.112000000001"/>
    <n v="74292.437999999995"/>
    <n v="361371.37199999997"/>
    <n v="310291.79399999999"/>
    <n v="2307.1037691614065"/>
    <n v="1938.6307087466184"/>
    <n v="2070.9030405770964"/>
    <n v="209.73670628740058"/>
    <n v="176.23915534060168"/>
  </r>
  <r>
    <x v="0"/>
    <x v="1"/>
    <x v="66"/>
    <n v="97"/>
    <n v="98.5"/>
    <n v="25.17"/>
    <n v="0.38100913786253471"/>
    <n v="0.52046086611044895"/>
    <n v="9.59"/>
    <n v="3.51"/>
    <n v="12.07"/>
    <n v="2"/>
    <n v="27.17"/>
    <n v="-34759.667000000001"/>
    <n v="206528.57"/>
    <n v="22517.135999999999"/>
    <n v="46283.464999999997"/>
    <n v="252812.035"/>
    <n v="218052.36799999999"/>
    <n v="2338.0192791878171"/>
    <n v="1985.1292588832487"/>
    <n v="2096.7367512690357"/>
    <n v="212.54720719889247"/>
    <n v="180.4662962621135"/>
  </r>
  <r>
    <x v="1"/>
    <x v="1"/>
    <x v="67"/>
    <n v="84"/>
    <n v="86.25"/>
    <n v="22.09"/>
    <n v="0.47849705749207788"/>
    <n v="0.56903576278859214"/>
    <n v="10.57"/>
    <n v="2"/>
    <n v="9.52"/>
    <n v="1.55"/>
    <n v="23.64"/>
    <n v="-33093.750999999997"/>
    <n v="174213.26800000001"/>
    <n v="17657.712"/>
    <n v="41585.008999999998"/>
    <n v="215798.277"/>
    <n v="182704.52600000001"/>
    <n v="2297.2819130434782"/>
    <n v="1913.5862492753624"/>
    <n v="2019.8639768115943"/>
    <n v="208.84381027667985"/>
    <n v="173.96238629776022"/>
  </r>
  <r>
    <x v="1"/>
    <x v="1"/>
    <x v="68"/>
    <n v="84"/>
    <n v="86.5"/>
    <n v="21.950000000000003"/>
    <n v="0.45011389521640088"/>
    <n v="0.54123006833712983"/>
    <n v="9.8800000000000008"/>
    <n v="2"/>
    <n v="10.07"/>
    <n v="1.85"/>
    <n v="23.8"/>
    <n v="-30742.55"/>
    <n v="188843.06299999999"/>
    <n v="17914.308000000001"/>
    <n v="38783.656999999999"/>
    <n v="227626.72"/>
    <n v="196884.17"/>
    <n v="2424.4209479768788"/>
    <n v="2069.0157456647403"/>
    <n v="2183.1567976878614"/>
    <n v="220.40190436153443"/>
    <n v="188.0923405149764"/>
  </r>
  <r>
    <x v="1"/>
    <x v="1"/>
    <x v="69"/>
    <n v="81"/>
    <n v="80.75"/>
    <n v="27.25"/>
    <n v="0.37211009174311926"/>
    <n v="0.43669724770642204"/>
    <n v="10.14"/>
    <n v="1.76"/>
    <n v="15.35"/>
    <n v="1.86"/>
    <n v="29.11"/>
    <n v="-29131.016"/>
    <n v="215860.83600000001"/>
    <n v="22516.536"/>
    <n v="46959.214999999997"/>
    <n v="262820.05099999998"/>
    <n v="233689.035"/>
    <n v="2975.8949226006189"/>
    <n v="2615.1393065015482"/>
    <n v="2673.1992074303407"/>
    <n v="270.53590205460171"/>
    <n v="237.73993695468619"/>
  </r>
  <r>
    <x v="1"/>
    <x v="1"/>
    <x v="70"/>
    <n v="61"/>
    <n v="63.625"/>
    <n v="17.82"/>
    <n v="0.36531986531986532"/>
    <n v="0.42143658810325474"/>
    <n v="6.51"/>
    <n v="1"/>
    <n v="10.31"/>
    <n v="1.57"/>
    <n v="19.39"/>
    <n v="-23188.260999999999"/>
    <n v="142110.46599999999"/>
    <n v="12889.824000000001"/>
    <n v="30270.212"/>
    <n v="172380.67800000001"/>
    <n v="149192.41699999999"/>
    <n v="2506.7324793713165"/>
    <n v="2142.2804400785853"/>
    <n v="2233.5633163064831"/>
    <n v="227.88477085193787"/>
    <n v="194.75276727987139"/>
  </r>
  <r>
    <x v="1"/>
    <x v="1"/>
    <x v="71"/>
    <n v="67"/>
    <n v="69.625"/>
    <n v="22.71"/>
    <n v="0.37648612945838839"/>
    <n v="0.47600176133861738"/>
    <n v="8.5500000000000007"/>
    <n v="2.2599999999999998"/>
    <n v="11.9"/>
    <n v="1.75"/>
    <n v="24.46"/>
    <n v="-24866.571"/>
    <n v="176556.70600000001"/>
    <n v="16248.828"/>
    <n v="34135.286999999997"/>
    <n v="210691.99299999999"/>
    <n v="185825.42199999999"/>
    <n v="2792.7205026929978"/>
    <n v="2435.5704703770193"/>
    <n v="2535.8234254937165"/>
    <n v="253.88368206299981"/>
    <n v="221.41549730700174"/>
  </r>
  <r>
    <x v="0"/>
    <x v="1"/>
    <x v="72"/>
    <n v="103"/>
    <n v="107"/>
    <n v="26.25"/>
    <n v="0.35619047619047617"/>
    <n v="0.42285714285714282"/>
    <n v="9.35"/>
    <n v="1.75"/>
    <n v="15.15"/>
    <n v="2"/>
    <n v="28.25"/>
    <n v="-42336.212"/>
    <n v="237593.84700000001"/>
    <n v="27592.356"/>
    <n v="51226.298999999999"/>
    <n v="288820.14600000001"/>
    <n v="246483.93400000001"/>
    <n v="2441.381214953271"/>
    <n v="2045.7156822429906"/>
    <n v="2220.5032429906541"/>
    <n v="221.94374681393373"/>
    <n v="185.97415293118095"/>
  </r>
  <r>
    <x v="0"/>
    <x v="1"/>
    <x v="73"/>
    <n v="105"/>
    <n v="107.375"/>
    <n v="32.480000000000004"/>
    <n v="0.23091133004926107"/>
    <n v="0.50431034482758619"/>
    <n v="7.5"/>
    <n v="8.8800000000000008"/>
    <n v="16.100000000000001"/>
    <n v="3"/>
    <n v="35.479999999999997"/>
    <n v="-39442.978999999999"/>
    <n v="231924.59099999999"/>
    <n v="27237.276000000002"/>
    <n v="50845.277000000002"/>
    <n v="282769.86800000002"/>
    <n v="243326.889"/>
    <n v="2379.8145937136205"/>
    <n v="2012.4760232828869"/>
    <n v="2159.949625145518"/>
    <n v="216.34678124669279"/>
    <n v="182.95236575298972"/>
  </r>
  <r>
    <x v="1"/>
    <x v="1"/>
    <x v="74"/>
    <n v="75"/>
    <n v="77.125"/>
    <n v="22.85"/>
    <n v="0.22975929978118159"/>
    <n v="0.32822757111597373"/>
    <n v="5.25"/>
    <n v="2.25"/>
    <n v="15.35"/>
    <n v="1.75"/>
    <n v="24.6"/>
    <n v="-28319.045999999998"/>
    <n v="188788.508"/>
    <n v="13212.984"/>
    <n v="34579.720999999998"/>
    <n v="223368.22899999999"/>
    <n v="195049.18299999999"/>
    <n v="2724.8654132901133"/>
    <n v="2357.6816726094003"/>
    <n v="2447.8250632090762"/>
    <n v="247.71503757182847"/>
    <n v="214.33469750994547"/>
  </r>
  <r>
    <x v="1"/>
    <x v="1"/>
    <x v="75"/>
    <n v="68"/>
    <n v="70.5"/>
    <n v="21.27"/>
    <n v="0.30747531734837802"/>
    <n v="0.46027268453220493"/>
    <n v="6.54"/>
    <n v="3.25"/>
    <n v="11.48"/>
    <n v="1.6"/>
    <n v="22.87"/>
    <n v="-25270.475999999999"/>
    <n v="160765.337"/>
    <n v="12514.103999999999"/>
    <n v="31704.187000000002"/>
    <n v="192469.524"/>
    <n v="167199.04800000001"/>
    <n v="2552.5591489361705"/>
    <n v="2194.1126808510639"/>
    <n v="2280.359390070922"/>
    <n v="232.05083172147005"/>
    <n v="199.46478916827854"/>
  </r>
  <r>
    <x v="0"/>
    <x v="1"/>
    <x v="76"/>
    <n v="97"/>
    <n v="98.125"/>
    <n v="27.53"/>
    <n v="0.34544133672357424"/>
    <n v="0.38721394841990553"/>
    <n v="9.51"/>
    <n v="1.1499999999999999"/>
    <n v="16.87"/>
    <n v="2"/>
    <n v="29.53"/>
    <n v="-35816.495000000003"/>
    <n v="239206.51"/>
    <n v="24049.536"/>
    <n v="52063.288"/>
    <n v="291269.79800000001"/>
    <n v="255453.30300000001"/>
    <n v="2723.2638165605094"/>
    <n v="2358.2549503184714"/>
    <n v="2437.7733503184713"/>
    <n v="247.56943786913723"/>
    <n v="214.38681366531557"/>
  </r>
  <r>
    <x v="1"/>
    <x v="1"/>
    <x v="77"/>
    <n v="81"/>
    <n v="81.25"/>
    <n v="20.619999999999997"/>
    <n v="0.49418040737148405"/>
    <n v="0.54267701260911738"/>
    <n v="10.19"/>
    <n v="1"/>
    <n v="9.43"/>
    <n v="2.25"/>
    <n v="22.87"/>
    <n v="-29598.343000000001"/>
    <n v="181896.82699999999"/>
    <n v="16296.624"/>
    <n v="35834.481"/>
    <n v="217731.30799999999"/>
    <n v="188132.965"/>
    <n v="2479.1961107692305"/>
    <n v="2114.9088123076922"/>
    <n v="2238.7301784615383"/>
    <n v="225.3814646153846"/>
    <n v="192.26443748251748"/>
  </r>
  <r>
    <x v="0"/>
    <x v="1"/>
    <x v="78"/>
    <n v="99"/>
    <n v="101.5"/>
    <n v="27.29"/>
    <n v="0.17039208501282524"/>
    <n v="0.48479296445584469"/>
    <n v="4.6500000000000004"/>
    <n v="8.58"/>
    <n v="14.06"/>
    <n v="2.54"/>
    <n v="29.83"/>
    <n v="-39349.887000000002"/>
    <n v="227555.14499999999"/>
    <n v="31889.207999999999"/>
    <n v="62443.072999999997"/>
    <n v="289998.21799999999"/>
    <n v="250648.33100000001"/>
    <n v="2542.9459113300495"/>
    <n v="2155.2622955665029"/>
    <n v="2241.9226108374382"/>
    <n v="231.1769010300045"/>
    <n v="195.93293596059118"/>
  </r>
  <r>
    <x v="2"/>
    <x v="1"/>
    <x v="79"/>
    <n v="59"/>
    <n v="59"/>
    <n v="20.619999999999997"/>
    <n v="0.33559650824442294"/>
    <n v="0.47138700290979629"/>
    <n v="6.92"/>
    <n v="2.8"/>
    <n v="10.9"/>
    <n v="2"/>
    <n v="22.62"/>
    <n v="-22361.502"/>
    <n v="171109.196"/>
    <n v="17887.583999999999"/>
    <n v="36963.707000000002"/>
    <n v="208072.90299999999"/>
    <n v="185711.40100000001"/>
    <n v="3223.4799830508473"/>
    <n v="2844.4714745762712"/>
    <n v="2900.1558644067795"/>
    <n v="293.04363482280428"/>
    <n v="258.58831587057011"/>
  </r>
  <r>
    <x v="0"/>
    <x v="1"/>
    <x v="80"/>
    <n v="114"/>
    <n v="117.625"/>
    <n v="31.659999999999997"/>
    <n v="0.18698673404927355"/>
    <n v="0.36923562855337966"/>
    <n v="5.92"/>
    <n v="5.77"/>
    <n v="19.97"/>
    <n v="0"/>
    <n v="31.66"/>
    <n v="-43085.387999999999"/>
    <n v="210014.785"/>
    <n v="29513.867999999999"/>
    <n v="71937.797000000006"/>
    <n v="281952.58199999999"/>
    <n v="238867.19399999999"/>
    <n v="2146.131468650372"/>
    <n v="1779.8369904357066"/>
    <n v="1785.4604463336875"/>
    <n v="195.10286078639746"/>
    <n v="161.80336276688243"/>
  </r>
  <r>
    <x v="1"/>
    <x v="1"/>
    <x v="81"/>
    <n v="79"/>
    <n v="82.625"/>
    <n v="19.799999999999997"/>
    <n v="0.24444444444444446"/>
    <n v="0.53333333333333333"/>
    <n v="4.84"/>
    <n v="5.72"/>
    <n v="9.24"/>
    <n v="2"/>
    <n v="21.8"/>
    <n v="-33611.150999999998"/>
    <n v="173915.29199999999"/>
    <n v="33351.947999999997"/>
    <n v="56035.917999999998"/>
    <n v="229951.21"/>
    <n v="196340.05900000001"/>
    <n v="2379.4161815431162"/>
    <n v="1972.624641452345"/>
    <n v="2104.8749409984871"/>
    <n v="216.31056195846512"/>
    <n v="179.32951285930409"/>
  </r>
  <r>
    <x v="3"/>
    <x v="2"/>
    <x v="82"/>
    <n v="222"/>
    <n v="228.375"/>
    <n v="72.650000000000006"/>
    <n v="0.32071576049552647"/>
    <n v="0.33103922918100481"/>
    <n v="23.3"/>
    <n v="0.75"/>
    <n v="48.6"/>
    <n v="3.5"/>
    <n v="76.150000000000006"/>
    <n v="-62964.339"/>
    <n v="493118.50199999998"/>
    <n v="16119.48"/>
    <n v="120924"/>
    <n v="614042.50199999998"/>
    <n v="551078.16299999994"/>
    <n v="2618.1632052545156"/>
    <n v="2342.4572873563216"/>
    <n v="2159.24905090312"/>
    <n v="238.01483684131961"/>
    <n v="212.95066248693831"/>
  </r>
  <r>
    <x v="1"/>
    <x v="3"/>
    <x v="83"/>
    <n v="83"/>
    <n v="84.75"/>
    <n v="22.490000000000002"/>
    <n v="0.14495331258337035"/>
    <n v="0.18408181413961758"/>
    <n v="3.26"/>
    <n v="0.88"/>
    <n v="18.350000000000001"/>
    <n v="2"/>
    <n v="24.49"/>
    <n v="-37927.584000000003"/>
    <n v="155789.32"/>
    <n v="17779.524000000001"/>
    <n v="43462.144"/>
    <n v="199251.46400000001"/>
    <n v="161323.88"/>
    <n v="2141.2618289085544"/>
    <n v="1693.7387138643069"/>
    <n v="1838.2220648967552"/>
    <n v="194.66016626441404"/>
    <n v="153.97624671493699"/>
  </r>
  <r>
    <x v="2"/>
    <x v="3"/>
    <x v="84"/>
    <n v="53"/>
    <n v="53.875"/>
    <n v="14.719999999999999"/>
    <n v="0.42187500000000006"/>
    <n v="0.578125"/>
    <n v="6.21"/>
    <n v="2.2999999999999998"/>
    <n v="6.21"/>
    <n v="1.55"/>
    <n v="16.27"/>
    <n v="-25248.145"/>
    <n v="124132.943"/>
    <n v="12077.004000000001"/>
    <n v="29505.492999999999"/>
    <n v="153638.43599999999"/>
    <n v="128390.291"/>
    <n v="2627.5903851508115"/>
    <n v="2158.9473225058005"/>
    <n v="2304.0917494199534"/>
    <n v="238.8718531955283"/>
    <n v="196.26793840961821"/>
  </r>
  <r>
    <x v="2"/>
    <x v="3"/>
    <x v="85"/>
    <n v="59"/>
    <n v="60.25"/>
    <n v="16.350000000000001"/>
    <n v="0.28746177370030579"/>
    <n v="0.29724770642201837"/>
    <n v="4.7"/>
    <n v="0.16"/>
    <n v="11.49"/>
    <n v="1.94"/>
    <n v="18.29"/>
    <n v="-26036.903999999999"/>
    <n v="137724.28200000001"/>
    <n v="10190.603999999999"/>
    <n v="29870.243999999999"/>
    <n v="167594.52600000001"/>
    <n v="141557.622"/>
    <n v="2612.5132282157679"/>
    <n v="2180.3654439834027"/>
    <n v="2285.8801991701248"/>
    <n v="237.5012025650698"/>
    <n v="198.21504036212752"/>
  </r>
  <r>
    <x v="1"/>
    <x v="3"/>
    <x v="86"/>
    <n v="61"/>
    <n v="63"/>
    <n v="17.329999999999998"/>
    <n v="0.4218118869013272"/>
    <n v="0.47374495095210617"/>
    <n v="7.31"/>
    <n v="0.9"/>
    <n v="9.1199999999999992"/>
    <n v="1.86"/>
    <n v="19.190000000000001"/>
    <n v="-26943.453000000001"/>
    <n v="145217.329"/>
    <n v="21366.252"/>
    <n v="42081.891000000003"/>
    <n v="187299.22"/>
    <n v="160355.76699999999"/>
    <n v="2633.8566349206349"/>
    <n v="2206.1827777777776"/>
    <n v="2305.0369682539681"/>
    <n v="239.44151226551227"/>
    <n v="200.56207070707069"/>
  </r>
  <r>
    <x v="4"/>
    <x v="3"/>
    <x v="87"/>
    <n v="26"/>
    <n v="25.625"/>
    <n v="9.86"/>
    <n v="0.47667342799188644"/>
    <n v="0.47667342799188644"/>
    <n v="4.7"/>
    <n v="0"/>
    <n v="5.16"/>
    <n v="0.81"/>
    <n v="10.67"/>
    <n v="-10408.991"/>
    <n v="80119.407000000007"/>
    <n v="1295.9280000000001"/>
    <n v="17356.052"/>
    <n v="97475.459000000003"/>
    <n v="87066.467999999993"/>
    <n v="3753.3475512195123"/>
    <n v="3347.1430243902437"/>
    <n v="3126.6110048780492"/>
    <n v="341.2134137472284"/>
    <n v="304.28572949002216"/>
  </r>
  <r>
    <x v="0"/>
    <x v="3"/>
    <x v="88"/>
    <n v="96"/>
    <n v="99.125"/>
    <n v="23.32"/>
    <n v="0.33919382504288165"/>
    <n v="0.33919382504288165"/>
    <n v="7.91"/>
    <n v="0"/>
    <n v="15.41"/>
    <n v="1.63"/>
    <n v="24.95"/>
    <n v="-43626.752999999997"/>
    <n v="178660.64600000001"/>
    <n v="37312.980000000003"/>
    <n v="65008.446000000004"/>
    <n v="243669.092"/>
    <n v="200042.33900000001"/>
    <n v="2081.776665825977"/>
    <n v="1641.6580983606557"/>
    <n v="1802.3772610340479"/>
    <n v="189.25242416599792"/>
    <n v="149.24164530551414"/>
  </r>
  <r>
    <x v="4"/>
    <x v="3"/>
    <x v="89"/>
    <n v="23"/>
    <n v="24"/>
    <n v="4.1400000000000006"/>
    <n v="0"/>
    <n v="0.2657004830917874"/>
    <n v="0"/>
    <n v="1.1000000000000001"/>
    <n v="3.04"/>
    <n v="0"/>
    <n v="4.1399999999999997"/>
    <n v="-12772.326999999999"/>
    <n v="30791.415000000001"/>
    <n v="4123.6440000000002"/>
    <n v="13301.9"/>
    <n v="44093.315000000002"/>
    <n v="31320.988000000001"/>
    <n v="1665.4029583333333"/>
    <n v="1133.2226666666668"/>
    <n v="1282.975625"/>
    <n v="151.40026893939395"/>
    <n v="103.02024242424244"/>
  </r>
  <r>
    <x v="0"/>
    <x v="3"/>
    <x v="90"/>
    <n v="94"/>
    <n v="93.875"/>
    <n v="24.52"/>
    <n v="0.16313213703099511"/>
    <n v="0.2365415986949429"/>
    <n v="4"/>
    <n v="1.8"/>
    <n v="18.72"/>
    <n v="2.4900000000000002"/>
    <n v="27.01"/>
    <n v="-41410.387000000002"/>
    <n v="187841.174"/>
    <n v="49391.843999999997"/>
    <n v="81271.634999999995"/>
    <n v="269112.80900000001"/>
    <n v="227702.42199999999"/>
    <n v="2340.5695339547274"/>
    <n v="1899.4469027962714"/>
    <n v="2000.9712276964049"/>
    <n v="212.77904854133885"/>
    <n v="172.6769911632974"/>
  </r>
  <r>
    <x v="1"/>
    <x v="3"/>
    <x v="91"/>
    <n v="72"/>
    <n v="73.125"/>
    <n v="18.79"/>
    <n v="0.28632251197445452"/>
    <n v="0.28632251197445452"/>
    <n v="5.38"/>
    <n v="0"/>
    <n v="13.41"/>
    <n v="1.86"/>
    <n v="20.65"/>
    <n v="-33883.226000000002"/>
    <n v="139992.50700000001"/>
    <n v="39854.508000000002"/>
    <n v="65582.085999999996"/>
    <n v="205574.59299999999"/>
    <n v="171691.367"/>
    <n v="2266.2575726495725"/>
    <n v="1802.8972170940172"/>
    <n v="1914.4274461538464"/>
    <n v="206.02341569541568"/>
    <n v="163.89974700854702"/>
  </r>
  <r>
    <x v="1"/>
    <x v="4"/>
    <x v="92"/>
    <n v="84"/>
    <n v="87.5"/>
    <n v="27.990000000000002"/>
    <n v="0.21722043586995354"/>
    <n v="0.44873168988924617"/>
    <n v="6.08"/>
    <n v="6.48"/>
    <n v="15.43"/>
    <n v="0"/>
    <n v="27.99"/>
    <n v="-33141.446000000004"/>
    <n v="164939.74"/>
    <n v="17574.599999999999"/>
    <n v="41885.281999999999"/>
    <n v="206825.022"/>
    <n v="173683.576"/>
    <n v="2162.8619657142858"/>
    <n v="1784.1025828571428"/>
    <n v="1885.0255999999999"/>
    <n v="196.62381506493509"/>
    <n v="162.19114389610388"/>
  </r>
  <r>
    <x v="0"/>
    <x v="4"/>
    <x v="93"/>
    <n v="102"/>
    <n v="106.875"/>
    <n v="28.22"/>
    <n v="0.47909284195605956"/>
    <n v="0.65095676824946835"/>
    <n v="13.52"/>
    <n v="4.8499999999999996"/>
    <n v="9.85"/>
    <n v="1.1399999999999999"/>
    <n v="29.36"/>
    <n v="-38955.642999999996"/>
    <n v="217120.89199999999"/>
    <n v="17370.612000000001"/>
    <n v="36541.976999999999"/>
    <n v="253662.86900000001"/>
    <n v="214707.226"/>
    <n v="2210.9217029239767"/>
    <n v="1846.4244584795322"/>
    <n v="2031.5405099415204"/>
    <n v="200.99288208399787"/>
    <n v="167.85676895268475"/>
  </r>
  <r>
    <x v="1"/>
    <x v="4"/>
    <x v="94"/>
    <n v="78"/>
    <n v="79.375"/>
    <n v="24.85"/>
    <n v="0.38591549295774646"/>
    <n v="0.42615694164989937"/>
    <n v="9.59"/>
    <n v="1"/>
    <n v="14.26"/>
    <n v="1.1299999999999999"/>
    <n v="25.98"/>
    <n v="-29213.113000000001"/>
    <n v="171174.62700000001"/>
    <n v="13439.4"/>
    <n v="33075.707999999999"/>
    <n v="204250.33499999999"/>
    <n v="175037.22200000001"/>
    <n v="2403.9172913385828"/>
    <n v="2035.8780724409451"/>
    <n v="2156.5307338582679"/>
    <n v="218.53793557623479"/>
    <n v="185.07982476735864"/>
  </r>
  <r>
    <x v="2"/>
    <x v="4"/>
    <x v="95"/>
    <n v="53"/>
    <n v="52.875"/>
    <n v="17.729999999999997"/>
    <n v="0.48166948674562893"/>
    <n v="0.60180485053581501"/>
    <n v="8.5399999999999991"/>
    <n v="2.13"/>
    <n v="7.06"/>
    <n v="1.1299999999999999"/>
    <n v="18.86"/>
    <n v="-21788.526000000002"/>
    <n v="138096.967"/>
    <n v="10424.843999999999"/>
    <n v="28340.724999999999"/>
    <n v="166437.69200000001"/>
    <n v="144649.166"/>
    <n v="2950.5975981087472"/>
    <n v="2538.5214562647752"/>
    <n v="2611.7629692671394"/>
    <n v="268.23614528261339"/>
    <n v="230.77467784225229"/>
  </r>
  <r>
    <x v="0"/>
    <x v="4"/>
    <x v="96"/>
    <n v="110"/>
    <n v="114.25"/>
    <n v="39.69"/>
    <n v="0.26706979087931471"/>
    <n v="0.38246409674981108"/>
    <n v="10.6"/>
    <n v="4.58"/>
    <n v="24.51"/>
    <n v="0"/>
    <n v="39.69"/>
    <n v="-44165.095000000001"/>
    <n v="265484.18099999998"/>
    <n v="20254.788"/>
    <n v="52443.915999999997"/>
    <n v="317928.09700000001"/>
    <n v="273763.00199999998"/>
    <n v="2605.4556586433259"/>
    <n v="2218.8902757111596"/>
    <n v="2323.7127439824944"/>
    <n v="236.85960533121144"/>
    <n v="201.71729779192358"/>
  </r>
  <r>
    <x v="0"/>
    <x v="4"/>
    <x v="97"/>
    <n v="109"/>
    <n v="113.75"/>
    <n v="32.520000000000003"/>
    <n v="0.21432964329643295"/>
    <n v="0.33087330873308729"/>
    <n v="6.97"/>
    <n v="3.79"/>
    <n v="21.76"/>
    <n v="0"/>
    <n v="32.520000000000003"/>
    <n v="-44278.326000000001"/>
    <n v="210083.448"/>
    <n v="17598.732"/>
    <n v="43513.008999999998"/>
    <n v="253596.45699999999"/>
    <n v="209318.13099999999"/>
    <n v="2074.7052747252746"/>
    <n v="1685.4452659340659"/>
    <n v="1846.887454945055"/>
    <n v="188.60957042957043"/>
    <n v="153.22229690309689"/>
  </r>
  <r>
    <x v="0"/>
    <x v="4"/>
    <x v="98"/>
    <n v="105"/>
    <n v="107.75"/>
    <n v="31.92"/>
    <n v="0.31046365914786966"/>
    <n v="0.44736842105263158"/>
    <n v="9.91"/>
    <n v="4.37"/>
    <n v="17.64"/>
    <n v="1.1299999999999999"/>
    <n v="33.049999999999997"/>
    <n v="-36715.521000000001"/>
    <n v="200311.94699999999"/>
    <n v="17517.096000000001"/>
    <n v="39529.004000000001"/>
    <n v="239840.951"/>
    <n v="203125.43"/>
    <n v="2063.3304408352669"/>
    <n v="1722.5831461716937"/>
    <n v="1859.0435916473316"/>
    <n v="187.57549462138789"/>
    <n v="156.59846783379032"/>
  </r>
  <r>
    <x v="1"/>
    <x v="4"/>
    <x v="99"/>
    <n v="84"/>
    <n v="86.625"/>
    <n v="27.85"/>
    <n v="0.25565529622980249"/>
    <n v="0.49730700179533216"/>
    <n v="7.12"/>
    <n v="6.73"/>
    <n v="14"/>
    <n v="1.1299999999999999"/>
    <n v="28.98"/>
    <n v="-31615.399000000001"/>
    <n v="174581.21900000001"/>
    <n v="13036.224"/>
    <n v="29873.168000000001"/>
    <n v="204454.38699999999"/>
    <n v="172838.98800000001"/>
    <n v="2209.7334834054832"/>
    <n v="1844.7649523809528"/>
    <n v="2015.3676075036076"/>
    <n v="200.88486212777119"/>
    <n v="167.7059047619048"/>
  </r>
  <r>
    <x v="1"/>
    <x v="4"/>
    <x v="100"/>
    <n v="82"/>
    <n v="84.75"/>
    <n v="25.77"/>
    <n v="0.25999223903764068"/>
    <n v="0.32906480403570043"/>
    <n v="6.7"/>
    <n v="1.78"/>
    <n v="17.29"/>
    <n v="1.1599999999999999"/>
    <n v="26.93"/>
    <n v="-30849.813999999998"/>
    <n v="148614.88399999999"/>
    <n v="13228.5"/>
    <n v="30232.435000000001"/>
    <n v="178847.31899999999"/>
    <n v="147997.505"/>
    <n v="1954.2043539823007"/>
    <n v="1590.194749262537"/>
    <n v="1753.5679528023597"/>
    <n v="177.65494127111825"/>
    <n v="144.563159023867"/>
  </r>
  <r>
    <x v="1"/>
    <x v="4"/>
    <x v="101"/>
    <n v="74"/>
    <n v="76.875"/>
    <n v="22.11"/>
    <n v="0.29941203075531436"/>
    <n v="0.33785617367706922"/>
    <n v="6.62"/>
    <n v="0.85"/>
    <n v="14.64"/>
    <n v="1.1299999999999999"/>
    <n v="23.24"/>
    <n v="-28705.285"/>
    <n v="131028.13400000001"/>
    <n v="0"/>
    <n v="48441.589"/>
    <n v="179469.723"/>
    <n v="150764.43799999999"/>
    <n v="2334.5655024390244"/>
    <n v="1961.1634211382113"/>
    <n v="1704.4310113821139"/>
    <n v="212.23322749445677"/>
    <n v="178.2875837398374"/>
  </r>
  <r>
    <x v="1"/>
    <x v="4"/>
    <x v="102"/>
    <n v="72"/>
    <n v="74.75"/>
    <n v="24"/>
    <n v="0.12458333333333334"/>
    <n v="0.41666666666666669"/>
    <n v="2.99"/>
    <n v="7.01"/>
    <n v="14"/>
    <n v="1.1299999999999999"/>
    <n v="25.13"/>
    <n v="-25849.100999999999"/>
    <n v="161731.73800000001"/>
    <n v="20898.8"/>
    <n v="37527.517999999996"/>
    <n v="199259.25599999999"/>
    <n v="173410.155"/>
    <n v="2386.0930568561876"/>
    <n v="2040.2856856187293"/>
    <n v="2163.6352909698999"/>
    <n v="216.91755062328977"/>
    <n v="185.48051687442992"/>
  </r>
  <r>
    <x v="1"/>
    <x v="4"/>
    <x v="103"/>
    <n v="72"/>
    <n v="72.625"/>
    <n v="26.630000000000003"/>
    <n v="0.3867818250093879"/>
    <n v="0.56853173113030409"/>
    <n v="10.3"/>
    <n v="4.84"/>
    <n v="11.49"/>
    <n v="1.1299999999999999"/>
    <n v="27.76"/>
    <n v="-28999.883999999998"/>
    <n v="176162.17"/>
    <n v="0"/>
    <n v="49232.449000000001"/>
    <n v="225394.61900000001"/>
    <n v="196394.73499999999"/>
    <n v="3103.5403648881238"/>
    <n v="2704.2304302925986"/>
    <n v="2425.6408950086061"/>
    <n v="282.14003317164764"/>
    <n v="245.83913002659986"/>
  </r>
  <r>
    <x v="3"/>
    <x v="4"/>
    <x v="104"/>
    <n v="156"/>
    <n v="164.125"/>
    <n v="52.11"/>
    <n v="0.27940894262137789"/>
    <n v="0.4029936672423719"/>
    <n v="14.56"/>
    <n v="6.44"/>
    <n v="31.11"/>
    <n v="1.61"/>
    <n v="53.72"/>
    <n v="-64505.459000000003"/>
    <n v="310177.13400000002"/>
    <n v="29953.32"/>
    <n v="66892.767000000007"/>
    <n v="377069.90100000001"/>
    <n v="312564.44199999998"/>
    <n v="2114.9525118050269"/>
    <n v="1721.9261051028179"/>
    <n v="1889.8835277989338"/>
    <n v="192.26841016409335"/>
    <n v="156.53873682752891"/>
  </r>
  <r>
    <x v="1"/>
    <x v="4"/>
    <x v="105"/>
    <n v="81"/>
    <n v="83.75"/>
    <n v="26.78"/>
    <n v="0.2725914861837192"/>
    <n v="0.39805825242718446"/>
    <n v="7.3"/>
    <n v="3.36"/>
    <n v="16.12"/>
    <n v="0"/>
    <n v="26.78"/>
    <n v="-32973.71"/>
    <n v="164674.984"/>
    <n v="25238.400000000001"/>
    <n v="45718.993000000002"/>
    <n v="210393.97700000001"/>
    <n v="177420.26699999999"/>
    <n v="2210.8128597014929"/>
    <n v="1817.0969194029851"/>
    <n v="1966.2684656716417"/>
    <n v="200.98298724559027"/>
    <n v="165.19062903663502"/>
  </r>
  <r>
    <x v="1"/>
    <x v="4"/>
    <x v="106"/>
    <n v="79"/>
    <n v="82.625"/>
    <n v="29.020000000000003"/>
    <n v="0.17849758787043415"/>
    <n v="0.39972432804962088"/>
    <n v="5.18"/>
    <n v="6.42"/>
    <n v="17.420000000000002"/>
    <n v="0"/>
    <n v="29.02"/>
    <n v="-30650.902999999998"/>
    <n v="170696.894"/>
    <n v="21819.743999999999"/>
    <n v="49453.760999999999"/>
    <n v="220150.655"/>
    <n v="189499.75200000001"/>
    <n v="2400.3741119515885"/>
    <n v="2029.4100816944024"/>
    <n v="2065.9230741301058"/>
    <n v="218.2158283592353"/>
    <n v="184.49182560858205"/>
  </r>
  <r>
    <x v="1"/>
    <x v="5"/>
    <x v="107"/>
    <n v="80"/>
    <n v="80.875"/>
    <n v="17.380000000000003"/>
    <n v="0.26697353279631753"/>
    <n v="0.66973532796317603"/>
    <n v="4.6399999999999997"/>
    <n v="7"/>
    <n v="5.74"/>
    <n v="2.63"/>
    <n v="20.010000000000002"/>
    <n v="-28814.037"/>
    <n v="142697.55100000001"/>
    <n v="17635.68"/>
    <n v="39789.226999999999"/>
    <n v="182486.77799999999"/>
    <n v="153672.74100000001"/>
    <n v="2038.3443338485317"/>
    <n v="1682.0656692426587"/>
    <n v="1764.4210324574963"/>
    <n v="185.30403034986651"/>
    <n v="152.91506084024169"/>
  </r>
  <r>
    <x v="1"/>
    <x v="5"/>
    <x v="108"/>
    <n v="81"/>
    <n v="84.375"/>
    <n v="19.36"/>
    <n v="0.35330578512396693"/>
    <n v="0.77427685950413228"/>
    <n v="6.84"/>
    <n v="8.15"/>
    <n v="4.37"/>
    <n v="2.4500000000000002"/>
    <n v="21.81"/>
    <n v="-30027.210999999999"/>
    <n v="145241.769"/>
    <n v="18508.691999999999"/>
    <n v="36784.722999999998"/>
    <n v="182026.492"/>
    <n v="151999.28099999999"/>
    <n v="1937.9887407407407"/>
    <n v="1582.1106844444441"/>
    <n v="1721.3839288888889"/>
    <n v="176.18079461279461"/>
    <n v="143.828244040404"/>
  </r>
  <r>
    <x v="1"/>
    <x v="5"/>
    <x v="59"/>
    <n v="80"/>
    <n v="81.5"/>
    <n v="24.689999999999998"/>
    <n v="0.24827865532604296"/>
    <n v="0.40016200891049009"/>
    <n v="6.13"/>
    <n v="3.75"/>
    <n v="14.81"/>
    <n v="0"/>
    <n v="24.69"/>
    <n v="-29946.252"/>
    <n v="158008.54399999999"/>
    <n v="27413.063999999998"/>
    <n v="48925.463000000003"/>
    <n v="206934.00700000001"/>
    <n v="176987.755"/>
    <n v="2202.7109570552152"/>
    <n v="1835.2722822085889"/>
    <n v="1938.7551411042944"/>
    <n v="200.24645064138321"/>
    <n v="166.84293474623536"/>
  </r>
  <r>
    <x v="3"/>
    <x v="5"/>
    <x v="109"/>
    <n v="122"/>
    <n v="126.25"/>
    <n v="32.24"/>
    <n v="0.15353598014888337"/>
    <n v="0.44913151364764264"/>
    <n v="4.95"/>
    <n v="9.5299999999999994"/>
    <n v="17.760000000000002"/>
    <n v="2.5"/>
    <n v="34.74"/>
    <n v="-43553.673000000003"/>
    <n v="201031.48300000001"/>
    <n v="34514.256000000001"/>
    <n v="67970.351999999999"/>
    <n v="269001.83500000002"/>
    <n v="225448.16200000001"/>
    <n v="1857.3273584158419"/>
    <n v="1512.3477702970299"/>
    <n v="1592.3285782178218"/>
    <n v="168.84794167416746"/>
    <n v="137.48616093609363"/>
  </r>
  <r>
    <x v="1"/>
    <x v="5"/>
    <x v="110"/>
    <n v="78"/>
    <n v="80.625"/>
    <n v="17.939999999999998"/>
    <n v="0.28149386845039021"/>
    <n v="0.3199554069119287"/>
    <n v="5.05"/>
    <n v="0.69"/>
    <n v="12.2"/>
    <n v="1.6"/>
    <n v="19.54"/>
    <n v="-25771.526999999998"/>
    <n v="105387.057"/>
    <n v="47853.396000000001"/>
    <n v="64488.970999999998"/>
    <n v="169876.02799999999"/>
    <n v="144104.50099999999"/>
    <n v="1513.4590015503875"/>
    <n v="1193.8121550387596"/>
    <n v="1307.1262883720931"/>
    <n v="137.58718195912613"/>
    <n v="108.52837773079632"/>
  </r>
  <r>
    <x v="2"/>
    <x v="5"/>
    <x v="111"/>
    <n v="44"/>
    <n v="46.75"/>
    <n v="6.58"/>
    <n v="0.41793313069908816"/>
    <n v="0.55471124620060785"/>
    <n v="2.75"/>
    <n v="0.9"/>
    <n v="2.93"/>
    <n v="1.42"/>
    <n v="8"/>
    <n v="-29648.753000000001"/>
    <n v="194774.06099999999"/>
    <n v="25872.096000000001"/>
    <n v="76871.843999999997"/>
    <n v="271645.90500000003"/>
    <n v="241997.152"/>
    <n v="5257.1937754010705"/>
    <n v="4622.9958502673799"/>
    <n v="4166.2900748663096"/>
    <n v="477.92670685464276"/>
    <n v="420.27235002430729"/>
  </r>
  <r>
    <x v="0"/>
    <x v="5"/>
    <x v="112"/>
    <n v="99"/>
    <n v="104.75"/>
    <n v="23.75"/>
    <n v="0.26947368421052631"/>
    <n v="0.39157894736842108"/>
    <n v="6.4"/>
    <n v="2.9"/>
    <n v="14.45"/>
    <n v="2"/>
    <n v="25.75"/>
    <n v="-43502"/>
    <n v="160213"/>
    <n v="57745"/>
    <n v="78883"/>
    <n v="239096"/>
    <n v="195594"/>
    <n v="1731.27446300716"/>
    <n v="1315.9809069212411"/>
    <n v="1529.4797136038187"/>
    <n v="157.38858754610544"/>
    <n v="119.63462790193101"/>
  </r>
  <r>
    <x v="1"/>
    <x v="6"/>
    <x v="113"/>
    <n v="79"/>
    <n v="80.5"/>
    <n v="21.07"/>
    <n v="0.53298528713811111"/>
    <n v="0.66777408637873759"/>
    <n v="11.23"/>
    <n v="2.84"/>
    <n v="7"/>
    <n v="1.72"/>
    <n v="22.79"/>
    <n v="-29873.161"/>
    <n v="159497.96400000001"/>
    <n v="9030.3240000000005"/>
    <n v="29268.809000000001"/>
    <n v="188766.77299999999"/>
    <n v="158893.61199999999"/>
    <n v="2232.7509192546581"/>
    <n v="1861.655751552795"/>
    <n v="1981.3411677018635"/>
    <n v="202.97735629587802"/>
    <n v="169.24143195934499"/>
  </r>
  <r>
    <x v="0"/>
    <x v="6"/>
    <x v="114"/>
    <n v="91"/>
    <n v="95"/>
    <n v="23.049999999999997"/>
    <n v="0.37917570498915409"/>
    <n v="0.41995661605206075"/>
    <n v="8.74"/>
    <n v="0.94"/>
    <n v="13.37"/>
    <n v="2.0299999999999998"/>
    <n v="25.08"/>
    <n v="-36226.131999999998"/>
    <n v="176021.03599999999"/>
    <n v="14960.244000000001"/>
    <n v="42747.69"/>
    <n v="218768.726"/>
    <n v="182542.59400000001"/>
    <n v="2145.352442105263"/>
    <n v="1764.0247368421053"/>
    <n v="1852.8530105263158"/>
    <n v="195.03204019138755"/>
    <n v="160.36588516746411"/>
  </r>
  <r>
    <x v="0"/>
    <x v="6"/>
    <x v="115"/>
    <n v="90"/>
    <n v="92.25"/>
    <n v="23.189999999999998"/>
    <n v="0.2449331608451919"/>
    <n v="0.53514445881845629"/>
    <n v="5.68"/>
    <n v="6.73"/>
    <n v="10.78"/>
    <n v="2.06"/>
    <n v="25.25"/>
    <n v="-34516.648000000001"/>
    <n v="167881.80799999999"/>
    <n v="11583.948"/>
    <n v="37004.618000000002"/>
    <n v="204886.42600000001"/>
    <n v="170369.77799999999"/>
    <n v="2095.4198157181572"/>
    <n v="1721.2556097560973"/>
    <n v="1819.8569972899727"/>
    <n v="190.49271051983249"/>
    <n v="156.47778270509977"/>
  </r>
  <r>
    <x v="1"/>
    <x v="6"/>
    <x v="116"/>
    <n v="87"/>
    <n v="88.25"/>
    <n v="23.5"/>
    <n v="0.50978723404255322"/>
    <n v="0.50978723404255322"/>
    <n v="11.98"/>
    <n v="0"/>
    <n v="11.52"/>
    <n v="1.75"/>
    <n v="25.25"/>
    <n v="-36603.188999999998"/>
    <n v="172717.23800000001"/>
    <n v="16302.432000000001"/>
    <n v="42758.555"/>
    <n v="215475.79300000001"/>
    <n v="178872.60399999999"/>
    <n v="2256.9219376770538"/>
    <n v="1842.1549235127477"/>
    <n v="1957.1358413597736"/>
    <n v="205.1747216070049"/>
    <n v="167.4686294102498"/>
  </r>
  <r>
    <x v="0"/>
    <x v="6"/>
    <x v="117"/>
    <n v="93"/>
    <n v="95.875"/>
    <n v="22.04"/>
    <n v="0.28493647912885667"/>
    <n v="0.93284936479128855"/>
    <n v="6.28"/>
    <n v="14.28"/>
    <n v="1.48"/>
    <n v="1.93"/>
    <n v="23.97"/>
    <n v="-33895.080999999998"/>
    <n v="156810.96299999999"/>
    <n v="30312.696"/>
    <n v="53538.13"/>
    <n v="210349.09299999999"/>
    <n v="176454.01199999999"/>
    <n v="1877.8242190352021"/>
    <n v="1524.2901277705344"/>
    <n v="1635.5771890482397"/>
    <n v="170.71129263956382"/>
    <n v="138.5718297973213"/>
  </r>
  <r>
    <x v="0"/>
    <x v="6"/>
    <x v="118"/>
    <n v="102"/>
    <n v="103.625"/>
    <n v="29"/>
    <n v="0.23275862068965517"/>
    <n v="0.23275862068965517"/>
    <n v="6.75"/>
    <n v="0"/>
    <n v="22.25"/>
    <n v="0"/>
    <n v="29"/>
    <n v="-38301.067000000003"/>
    <n v="180000.18"/>
    <n v="14319.396000000001"/>
    <n v="46362.523999999998"/>
    <n v="226362.704"/>
    <n v="188061.63699999999"/>
    <n v="2046.2562895054282"/>
    <n v="1676.6440627261759"/>
    <n v="1737.0343063932448"/>
    <n v="186.02329904594802"/>
    <n v="152.42218752056144"/>
  </r>
  <r>
    <x v="0"/>
    <x v="7"/>
    <x v="119"/>
    <n v="103"/>
    <n v="99.375"/>
    <n v="24.25"/>
    <n v="0.25690721649484538"/>
    <n v="0.45484536082474231"/>
    <n v="6.23"/>
    <n v="4.8"/>
    <n v="13.22"/>
    <n v="2"/>
    <n v="26.25"/>
    <n v="-42309.627999999997"/>
    <n v="193269.36300000001"/>
    <n v="34932.6"/>
    <n v="60619.608"/>
    <n v="253888.97099999999"/>
    <n v="211579.34299999999"/>
    <n v="2203.3345509433962"/>
    <n v="1777.5772880503143"/>
    <n v="1944.8489358490567"/>
    <n v="200.3031409948542"/>
    <n v="161.5979352773013"/>
  </r>
  <r>
    <x v="2"/>
    <x v="8"/>
    <x v="120"/>
    <n v="62"/>
    <n v="59.25"/>
    <n v="17.11"/>
    <n v="0.27761542957334895"/>
    <n v="0.45295149035651666"/>
    <n v="4.75"/>
    <n v="3"/>
    <n v="9.36"/>
    <n v="1.75"/>
    <n v="18.86"/>
    <n v="-29772.260999999999"/>
    <n v="127840.45"/>
    <n v="15724.128000000001"/>
    <n v="34083.841999999997"/>
    <n v="161924.29199999999"/>
    <n v="132152.03099999999"/>
    <n v="2467.513316455696"/>
    <n v="1965.0278987341771"/>
    <n v="2157.6447257383966"/>
    <n v="224.31939240506327"/>
    <n v="178.63889988492519"/>
  </r>
  <r>
    <x v="1"/>
    <x v="9"/>
    <x v="121"/>
    <n v="92"/>
    <n v="88.75"/>
    <n v="23.12"/>
    <n v="0.29498269896193774"/>
    <n v="0.7837370242214533"/>
    <n v="6.82"/>
    <n v="11.3"/>
    <n v="5"/>
    <n v="0"/>
    <n v="23.12"/>
    <n v="-33206.286999999997"/>
    <n v="0"/>
    <n v="10369"/>
    <n v="223109.519"/>
    <n v="223109.519"/>
    <n v="189903.23199999999"/>
    <n v="2397.0762704225353"/>
    <n v="2022.9209239436618"/>
    <n v="0"/>
    <n v="217.91602458386686"/>
    <n v="183.90190217669652"/>
  </r>
  <r>
    <x v="3"/>
    <x v="10"/>
    <x v="122"/>
    <n v="144"/>
    <n v="145.875"/>
    <n v="36.64"/>
    <n v="0.4358624454148472"/>
    <n v="0.51091703056768556"/>
    <n v="15.97"/>
    <n v="2.75"/>
    <n v="17.920000000000002"/>
    <n v="1.75"/>
    <n v="38.39"/>
    <n v="-55207.904999999999"/>
    <n v="239971.565"/>
    <n v="22222.907999999999"/>
    <n v="54480.389000000003"/>
    <n v="294451.95400000003"/>
    <n v="239244.049"/>
    <n v="1866.1802639245932"/>
    <n v="1487.7199040274209"/>
    <n v="1645.0492887746359"/>
    <n v="169.6527512658721"/>
    <n v="135.24726400249281"/>
  </r>
  <r>
    <x v="1"/>
    <x v="10"/>
    <x v="123"/>
    <n v="74"/>
    <n v="75.125"/>
    <n v="19.100000000000001"/>
    <n v="0.25392670157068059"/>
    <n v="0.53926701570680624"/>
    <n v="4.8499999999999996"/>
    <n v="5.45"/>
    <n v="8.8000000000000007"/>
    <n v="1.5"/>
    <n v="20.6"/>
    <n v="-29075.866999999998"/>
    <n v="125796.898"/>
    <n v="9129.8040000000001"/>
    <n v="25811.29"/>
    <n v="151608.18799999999"/>
    <n v="122532.321"/>
    <n v="1896.5508685524126"/>
    <n v="1509.5176971713809"/>
    <n v="1674.5011381031613"/>
    <n v="172.41371532294659"/>
    <n v="137.22888156103463"/>
  </r>
  <r>
    <x v="1"/>
    <x v="10"/>
    <x v="124"/>
    <n v="76"/>
    <n v="78.375"/>
    <n v="18.299999999999997"/>
    <n v="0.59836065573770503"/>
    <n v="0.84972677595628421"/>
    <n v="10.95"/>
    <n v="4.5999999999999996"/>
    <n v="2.75"/>
    <n v="1.69"/>
    <n v="19.989999999999998"/>
    <n v="-30895.321"/>
    <n v="135114.85699999999"/>
    <n v="9121.5720000000001"/>
    <n v="28281.719000000001"/>
    <n v="163396.576"/>
    <n v="132501.255"/>
    <n v="1968.4211036682618"/>
    <n v="1574.2224306220096"/>
    <n v="1723.9535183413077"/>
    <n v="178.94737306075106"/>
    <n v="143.11113005654633"/>
  </r>
  <r>
    <x v="3"/>
    <x v="10"/>
    <x v="125"/>
    <n v="147"/>
    <n v="150.625"/>
    <n v="35.339999999999996"/>
    <n v="0.45274476513865314"/>
    <n v="0.86842105263157898"/>
    <n v="16"/>
    <n v="14.69"/>
    <n v="4.6500000000000004"/>
    <n v="2.44"/>
    <n v="37.78"/>
    <n v="-63847.739000000001"/>
    <n v="238283.98"/>
    <n v="37378.487999999998"/>
    <n v="69594.788"/>
    <n v="307878.76799999998"/>
    <n v="244031.02900000001"/>
    <n v="1795.8524813278007"/>
    <n v="1371.9670771784233"/>
    <n v="1581.9683319502076"/>
    <n v="163.2593164843455"/>
    <n v="124.72427974349303"/>
  </r>
  <r>
    <x v="2"/>
    <x v="11"/>
    <x v="126"/>
    <n v="36"/>
    <n v="37"/>
    <n v="10.440000000000001"/>
    <n v="0.19157088122605362"/>
    <n v="0.47892720306513403"/>
    <n v="2"/>
    <n v="3"/>
    <n v="5.44"/>
    <n v="2.41"/>
    <n v="12.85"/>
    <n v="-14834.066999999999"/>
    <n v="78302.642000000007"/>
    <n v="10637.88"/>
    <n v="21357.321"/>
    <n v="99659.963000000003"/>
    <n v="84825.895999999993"/>
    <n v="2406.0022432432434"/>
    <n v="2005.0815135135133"/>
    <n v="2116.2876216216218"/>
    <n v="218.72747665847666"/>
    <n v="182.28013759213758"/>
  </r>
  <r>
    <x v="2"/>
    <x v="12"/>
    <x v="17"/>
    <n v="56"/>
    <n v="56.125"/>
    <n v="16.16"/>
    <n v="0.49009900990099009"/>
    <n v="0.49009900990099009"/>
    <n v="7.92"/>
    <n v="0"/>
    <n v="8.24"/>
    <n v="1.84"/>
    <n v="18"/>
    <n v="-23104.224999999999"/>
    <n v="125310.21400000001"/>
    <n v="14921.904"/>
    <n v="27978.05"/>
    <n v="153288.264"/>
    <n v="130184.039"/>
    <n v="2465.3248997772826"/>
    <n v="2053.668329621381"/>
    <n v="2232.6986904231626"/>
    <n v="224.1204454342984"/>
    <n v="186.69712087467099"/>
  </r>
  <r>
    <x v="2"/>
    <x v="12"/>
    <x v="127"/>
    <n v="48"/>
    <n v="47.875"/>
    <n v="13.25"/>
    <n v="0.28452830188679246"/>
    <n v="0.41132075471698115"/>
    <n v="3.77"/>
    <n v="1.68"/>
    <n v="7.8"/>
    <n v="3"/>
    <n v="16.25"/>
    <n v="-26241.976999999999"/>
    <n v="147721.77799999999"/>
    <n v="27531.648000000001"/>
    <n v="39600.534"/>
    <n v="187322.31200000001"/>
    <n v="161080.33499999999"/>
    <n v="3337.6639999999998"/>
    <n v="2789.5287101827671"/>
    <n v="3085.5723864229763"/>
    <n v="303.42399999999998"/>
    <n v="253.59351910752429"/>
  </r>
  <r>
    <x v="2"/>
    <x v="12"/>
    <x v="128"/>
    <n v="62"/>
    <n v="60.25"/>
    <n v="18.7"/>
    <n v="0.36577540106951872"/>
    <n v="0.54117647058823526"/>
    <n v="6.84"/>
    <n v="3.28"/>
    <n v="8.58"/>
    <n v="1.5"/>
    <n v="20.2"/>
    <n v="-19897.571"/>
    <n v="98242.024999999994"/>
    <n v="28105.56"/>
    <n v="41002.413999999997"/>
    <n v="139244.43900000001"/>
    <n v="119346.868"/>
    <n v="1844.6286970954359"/>
    <n v="1514.3785560165975"/>
    <n v="1630.5730290456431"/>
    <n v="167.69351791776691"/>
    <n v="137.67077781969067"/>
  </r>
  <r>
    <x v="4"/>
    <x v="12"/>
    <x v="129"/>
    <n v="20"/>
    <n v="19.25"/>
    <n v="6.76"/>
    <n v="0.29585798816568049"/>
    <n v="0.29585798816568049"/>
    <n v="2"/>
    <n v="0"/>
    <n v="4.76"/>
    <n v="1.1599999999999999"/>
    <n v="7.92"/>
    <n v="-8137.9139999999998"/>
    <n v="47215.326000000001"/>
    <n v="4846.38"/>
    <n v="11836.120999999999"/>
    <n v="59051.447"/>
    <n v="50913.533000000003"/>
    <n v="2815.8476363636364"/>
    <n v="2393.0988571428575"/>
    <n v="2452.7442077922078"/>
    <n v="255.98614876033059"/>
    <n v="217.5544415584416"/>
  </r>
  <r>
    <x v="2"/>
    <x v="13"/>
    <x v="130"/>
    <n v="55"/>
    <n v="53.25"/>
    <n v="14"/>
    <n v="0.125"/>
    <n v="0.4642857142857143"/>
    <n v="1.75"/>
    <n v="4.75"/>
    <n v="7.5"/>
    <n v="1.75"/>
    <n v="15.75"/>
    <n v="-24784.59"/>
    <n v="101296.68399999999"/>
    <n v="18826.983"/>
    <n v="39312.891000000003"/>
    <n v="140609.57500000001"/>
    <n v="115824.985"/>
    <n v="2286.9970328638497"/>
    <n v="1821.5587230046949"/>
    <n v="1902.2851455399059"/>
    <n v="207.90882116944087"/>
    <n v="165.59624754588137"/>
  </r>
  <r>
    <x v="1"/>
    <x v="14"/>
    <x v="131"/>
    <n v="79"/>
    <n v="77.75"/>
    <n v="19.07"/>
    <n v="0.14840062926061878"/>
    <n v="0.3534347142108023"/>
    <n v="2.83"/>
    <n v="3.91"/>
    <n v="12.33"/>
    <n v="3.52"/>
    <n v="22.59"/>
    <n v="-37161.347000000002"/>
    <n v="146285.024"/>
    <n v="35190"/>
    <n v="53221.601999999999"/>
    <n v="199506.62599999999"/>
    <n v="162345.27900000001"/>
    <n v="2113.397118971061"/>
    <n v="1635.4376720257235"/>
    <n v="1881.4794083601287"/>
    <n v="192.12701081555099"/>
    <n v="148.67615200233851"/>
  </r>
  <r>
    <x v="4"/>
    <x v="15"/>
    <x v="132"/>
    <n v="9"/>
    <n v="7.875"/>
    <n v="1.95"/>
    <n v="0"/>
    <n v="0.12820512820512822"/>
    <n v="0"/>
    <n v="0.25"/>
    <n v="1.7"/>
    <n v="0.13"/>
    <n v="2.08"/>
    <n v="-6316"/>
    <n v="13548"/>
    <m/>
    <n v="3412"/>
    <n v="16960"/>
    <n v="10644"/>
    <n v="2153.6507936507937"/>
    <n v="1351.6190476190477"/>
    <n v="1720.3809523809523"/>
    <n v="195.78643578643579"/>
    <n v="122.87445887445888"/>
  </r>
  <r>
    <x v="1"/>
    <x v="16"/>
    <x v="133"/>
    <n v="70"/>
    <n v="66.375"/>
    <n v="21.14"/>
    <n v="0.30416272469252598"/>
    <n v="0.58845789971617779"/>
    <n v="6.43"/>
    <n v="6.01"/>
    <n v="8.6999999999999993"/>
    <n v="3.85"/>
    <n v="24.99"/>
    <n v="-30885.264999999999"/>
    <n v="182814.37700000001"/>
    <n v="23586.083999999999"/>
    <n v="43992.097999999998"/>
    <n v="226806.47500000001"/>
    <n v="195921.21"/>
    <n v="3061.7008060263652"/>
    <n v="2596.3860790960453"/>
    <n v="2754.2655668549905"/>
    <n v="278.33643691148774"/>
    <n v="236.03509809964046"/>
  </r>
  <r>
    <x v="4"/>
    <x v="17"/>
    <x v="134"/>
    <n v="28"/>
    <n v="25.375"/>
    <n v="8"/>
    <n v="0.125"/>
    <n v="0.38750000000000001"/>
    <n v="1"/>
    <n v="2.1"/>
    <n v="4.9000000000000004"/>
    <n v="0.8"/>
    <n v="8.8000000000000007"/>
    <n v="-8464.4470000000001"/>
    <n v="56619.167999999998"/>
    <n v="10084.74"/>
    <n v="16633.039000000001"/>
    <n v="73252.206999999995"/>
    <n v="64787.76"/>
    <n v="2489.3583054187193"/>
    <n v="2155.7840394088671"/>
    <n v="2231.2972610837437"/>
    <n v="226.30530049261085"/>
    <n v="195.98036721898791"/>
  </r>
  <r>
    <x v="2"/>
    <x v="18"/>
    <x v="135"/>
    <n v="48"/>
    <n v="49.75"/>
    <n v="13.24"/>
    <n v="0.25755287009063443"/>
    <n v="0.47205438066465255"/>
    <n v="3.41"/>
    <n v="2.84"/>
    <n v="6.99"/>
    <n v="1"/>
    <n v="14.24"/>
    <n v="-16697.607"/>
    <n v="97607.683999999994"/>
    <n v="4782.192"/>
    <n v="15396.272000000001"/>
    <n v="113003.95600000001"/>
    <n v="96306.349000000002"/>
    <n v="2175.3118391959802"/>
    <n v="1839.6815477386936"/>
    <n v="1961.9634974874371"/>
    <n v="197.75562174508912"/>
    <n v="167.24377706715396"/>
  </r>
  <r>
    <x v="1"/>
    <x v="19"/>
    <x v="136"/>
    <n v="64"/>
    <n v="65.125"/>
    <n v="16.86"/>
    <n v="0.23724792408066431"/>
    <n v="0.35112692763938319"/>
    <n v="4"/>
    <n v="1.92"/>
    <n v="10.94"/>
    <n v="1.5"/>
    <n v="18.36"/>
    <n v="0"/>
    <n v="0"/>
    <n v="9774.5159999999996"/>
    <n v="165929.19899999999"/>
    <n v="165929.19899999999"/>
    <n v="165929.19899999999"/>
    <n v="2397.7686449136277"/>
    <n v="2397.7686449136277"/>
    <n v="0"/>
    <n v="217.97896771942069"/>
    <n v="217.97896771942069"/>
  </r>
  <r>
    <x v="1"/>
    <x v="19"/>
    <x v="27"/>
    <n v="88"/>
    <n v="87.5"/>
    <n v="23.630000000000003"/>
    <n v="0.37029200169276338"/>
    <n v="0.64536606009310193"/>
    <n v="8.75"/>
    <n v="6.5"/>
    <n v="8.3800000000000008"/>
    <n v="2.81"/>
    <n v="26.44"/>
    <n v="-41355.932999999997"/>
    <n v="208818.30100000001"/>
    <n v="30134.52"/>
    <n v="58416.722000000002"/>
    <n v="267235.02299999999"/>
    <n v="225879.09"/>
    <n v="2709.7200342857141"/>
    <n v="2237.0808000000002"/>
    <n v="2386.4948685714285"/>
    <n v="246.3381849350649"/>
    <n v="203.37098181818183"/>
  </r>
  <r>
    <x v="4"/>
    <x v="19"/>
    <x v="137"/>
    <n v="18"/>
    <n v="16.25"/>
    <n v="5.6"/>
    <n v="0.5"/>
    <n v="0.5"/>
    <n v="2.8"/>
    <n v="0"/>
    <n v="2.8"/>
    <n v="0"/>
    <n v="5.6"/>
    <n v="-10132.607"/>
    <n v="30269.659"/>
    <n v="7059.8280000000004"/>
    <n v="15907.955"/>
    <n v="46177.614000000001"/>
    <n v="36045.006999999998"/>
    <n v="2407.2483692307692"/>
    <n v="1783.703323076923"/>
    <n v="1862.7482461538461"/>
    <n v="218.84076083916082"/>
    <n v="162.15484755244754"/>
  </r>
  <r>
    <x v="4"/>
    <x v="19"/>
    <x v="138"/>
    <n v="14"/>
    <n v="12.125"/>
    <n v="3.98"/>
    <n v="0.25125628140703515"/>
    <n v="0.25125628140703515"/>
    <n v="1"/>
    <n v="0"/>
    <n v="2.98"/>
    <n v="0.8"/>
    <n v="4.78"/>
    <n v="-7088.8670000000002"/>
    <n v="22205.456999999999"/>
    <n v="6831.9359999999997"/>
    <n v="14093.474"/>
    <n v="36298.930999999997"/>
    <n v="29210.063999999998"/>
    <n v="2430.2676288659791"/>
    <n v="1845.618804123711"/>
    <n v="1831.3778969072164"/>
    <n v="220.93342080599811"/>
    <n v="167.7835276476101"/>
  </r>
  <r>
    <x v="4"/>
    <x v="19"/>
    <x v="139"/>
    <n v="22"/>
    <n v="22.375"/>
    <n v="5"/>
    <n v="0.4"/>
    <n v="0.73"/>
    <n v="2"/>
    <n v="1.65"/>
    <n v="1.35"/>
    <n v="1.19"/>
    <n v="6.19"/>
    <n v="-9981.42"/>
    <n v="43036.599000000002"/>
    <n v="5884.5119999999997"/>
    <n v="13655.05"/>
    <n v="56691.648999999998"/>
    <n v="46710.228999999999"/>
    <n v="2270.7100335195528"/>
    <n v="1824.6130502793294"/>
    <n v="1923.4234189944134"/>
    <n v="206.4281848654139"/>
    <n v="165.87391366175723"/>
  </r>
  <r>
    <x v="4"/>
    <x v="20"/>
    <x v="140"/>
    <n v="19"/>
    <n v="17.875"/>
    <n v="4.5500000000000007"/>
    <n v="0.21978021978021975"/>
    <n v="0.46153846153846151"/>
    <n v="1"/>
    <n v="1.1000000000000001"/>
    <n v="2.4500000000000002"/>
    <n v="0"/>
    <n v="4.55"/>
    <n v="-4981.6400000000003"/>
    <n v="49088.948600000003"/>
    <n v="7763.7240000000002"/>
    <n v="20144.009999999998"/>
    <n v="69232.958599999998"/>
    <n v="64251.318599999991"/>
    <n v="3438.838299300699"/>
    <n v="3160.1451524475519"/>
    <n v="2746.2348867132869"/>
    <n v="312.62166357279079"/>
    <n v="287.28592294977744"/>
  </r>
  <r>
    <x v="4"/>
    <x v="21"/>
    <x v="141"/>
    <n v="10"/>
    <n v="8.75"/>
    <n v="1.8"/>
    <n v="0"/>
    <n v="0.44444444444444448"/>
    <n v="0"/>
    <n v="0.8"/>
    <n v="1"/>
    <n v="0"/>
    <n v="1.8"/>
    <n v="-716.98299999999995"/>
    <n v="2570.0300000000002"/>
    <n v="3772.8270000000002"/>
    <n v="23320.438999999998"/>
    <n v="25890.469000000001"/>
    <n v="25173.486000000001"/>
    <n v="2527.7305142857144"/>
    <n v="2445.7896000000001"/>
    <n v="293.71771428571429"/>
    <n v="229.79368311688313"/>
    <n v="222.3445090909091"/>
  </r>
  <r>
    <x v="2"/>
    <x v="22"/>
    <x v="142"/>
    <n v="49"/>
    <n v="49"/>
    <n v="13.65"/>
    <n v="7.3260073260073263E-2"/>
    <n v="0.12820512820512819"/>
    <n v="1"/>
    <n v="0.75"/>
    <n v="11.9"/>
    <n v="2.15"/>
    <n v="15.8"/>
    <n v="-20398.668000000001"/>
    <n v="104957.781"/>
    <n v="8624.7039999999997"/>
    <n v="23886.300999999999"/>
    <n v="128844.08199999999"/>
    <n v="108445.414"/>
    <n v="2453.4566938775511"/>
    <n v="2037.1573469387756"/>
    <n v="2141.9955306122451"/>
    <n v="223.0415176252319"/>
    <n v="185.19612244897959"/>
  </r>
  <r>
    <x v="4"/>
    <x v="22"/>
    <x v="143"/>
    <n v="9"/>
    <n v="9.125"/>
    <n v="3.3"/>
    <n v="9.0909090909090912E-2"/>
    <n v="0.69696969696969691"/>
    <n v="0.3"/>
    <n v="2"/>
    <n v="1"/>
    <n v="0"/>
    <n v="3.3"/>
    <n v="-3606.962"/>
    <n v="21823.403999999999"/>
    <n v="2880.6239999999998"/>
    <n v="7873.3850000000002"/>
    <n v="29696.789000000001"/>
    <n v="26089.827000000001"/>
    <n v="2938.7578082191781"/>
    <n v="2543.474301369863"/>
    <n v="2391.6059178082191"/>
    <n v="267.15980074719801"/>
    <n v="231.22493648816936"/>
  </r>
  <r>
    <x v="4"/>
    <x v="23"/>
    <x v="144"/>
    <n v="11"/>
    <n v="11"/>
    <n v="2.5"/>
    <n v="0.1"/>
    <n v="1"/>
    <n v="0.25"/>
    <n v="2.25"/>
    <n v="0"/>
    <n v="0"/>
    <n v="2.5"/>
    <n v="-1955.9449999999999"/>
    <n v="14922.902"/>
    <n v="1598"/>
    <n v="4473.049"/>
    <n v="19395.951000000001"/>
    <n v="17440.006000000001"/>
    <n v="1617.9955454545454"/>
    <n v="1440.1823636363638"/>
    <n v="1356.6274545454546"/>
    <n v="147.09050413223142"/>
    <n v="130.92566942148761"/>
  </r>
  <r>
    <x v="4"/>
    <x v="24"/>
    <x v="145"/>
    <n v="21"/>
    <n v="20.875"/>
    <n v="7.5"/>
    <n v="0.26666666666666666"/>
    <n v="0.4"/>
    <n v="2"/>
    <n v="1"/>
    <n v="4.5"/>
    <n v="1.2"/>
    <n v="8.6999999999999993"/>
    <n v="-7333.348"/>
    <n v="61986.379000000001"/>
    <n v="2200"/>
    <n v="17814.588"/>
    <n v="79800.967000000004"/>
    <n v="72467.619000000006"/>
    <n v="3717.4115928143715"/>
    <n v="3366.1134850299404"/>
    <n v="2969.407377245509"/>
    <n v="337.94650843767016"/>
    <n v="306.01031682090365"/>
  </r>
  <r>
    <x v="3"/>
    <x v="25"/>
    <x v="146"/>
    <n v="175"/>
    <n v="176"/>
    <n v="45.89"/>
    <n v="0.3913706689910656"/>
    <n v="0.40226628895184136"/>
    <n v="17.96"/>
    <n v="0.5"/>
    <n v="27.43"/>
    <n v="2.4500000000000002"/>
    <n v="48.34"/>
    <n v="-71651.702000000005"/>
    <n v="322206.32199999999"/>
    <n v="47761.332000000002"/>
    <n v="95035.698999999993"/>
    <n v="417242.02100000001"/>
    <n v="345590.31900000002"/>
    <n v="2099.322096590909"/>
    <n v="1692.2101534090909"/>
    <n v="1830.7177386363635"/>
    <n v="190.84746332644627"/>
    <n v="153.83728667355373"/>
  </r>
  <r>
    <x v="4"/>
    <x v="25"/>
    <x v="147"/>
    <n v="20"/>
    <n v="19.125"/>
    <n v="7.68"/>
    <n v="0.52083333333333337"/>
    <n v="0.52083333333333337"/>
    <n v="4"/>
    <n v="0"/>
    <n v="3.68"/>
    <n v="1.62"/>
    <n v="9.3000000000000007"/>
    <n v="-9496.6749999999993"/>
    <n v="59444.521999999997"/>
    <n v="4079.009"/>
    <n v="9037.8940000000002"/>
    <n v="68482.415999999997"/>
    <n v="58985.741000000002"/>
    <n v="3367.4984052287582"/>
    <n v="2870.9402352941179"/>
    <n v="3108.2103006535945"/>
    <n v="306.13621865715982"/>
    <n v="260.9945668449198"/>
  </r>
  <r>
    <x v="2"/>
    <x v="25"/>
    <x v="148"/>
    <n v="34"/>
    <n v="32.5"/>
    <n v="10.25"/>
    <n v="0.38048780487804879"/>
    <n v="0.61951219512195121"/>
    <n v="3.9"/>
    <n v="2.4500000000000002"/>
    <n v="3.9"/>
    <n v="1.4"/>
    <n v="11.65"/>
    <n v="-29875.233"/>
    <n v="82361.264999999999"/>
    <n v="5180.9089999999997"/>
    <n v="13955.171"/>
    <n v="96316.436000000002"/>
    <n v="66441.202999999994"/>
    <n v="2804.1700615384616"/>
    <n v="1884.9321230769228"/>
    <n v="2534.192769230769"/>
    <n v="254.92455104895106"/>
    <n v="171.3574657342657"/>
  </r>
  <r>
    <x v="2"/>
    <x v="26"/>
    <x v="149"/>
    <n v="54"/>
    <n v="51"/>
    <n v="13.23"/>
    <n v="0.32501889644746784"/>
    <n v="0.33484504913076341"/>
    <n v="4.3"/>
    <n v="0.13"/>
    <n v="8.8000000000000007"/>
    <n v="1"/>
    <n v="14.23"/>
    <n v="-22835.824000000001"/>
    <n v="92922.237999999998"/>
    <n v="10263.984"/>
    <n v="22995.834999999999"/>
    <n v="115918.073"/>
    <n v="93082.248999999996"/>
    <n v="2071.6488039215687"/>
    <n v="1623.8875490196078"/>
    <n v="1822.0046666666667"/>
    <n v="188.33170944741534"/>
    <n v="147.62614081996435"/>
  </r>
  <r>
    <x v="1"/>
    <x v="27"/>
    <x v="150"/>
    <n v="65"/>
    <n v="66.875"/>
    <n v="16.149999999999999"/>
    <n v="0.15479876160990713"/>
    <n v="0.18575851393188855"/>
    <n v="2.5"/>
    <n v="0.5"/>
    <n v="13.15"/>
    <n v="1.88"/>
    <n v="18.03"/>
    <n v="-22956.539000000001"/>
    <n v="113450.341"/>
    <n v="18817.04"/>
    <n v="33306.377"/>
    <n v="146756.71799999999"/>
    <n v="123800.179"/>
    <n v="1913.1166803738315"/>
    <n v="1569.8413308411214"/>
    <n v="1696.4536971962616"/>
    <n v="173.91969821580287"/>
    <n v="142.71284825828377"/>
  </r>
  <r>
    <x v="4"/>
    <x v="28"/>
    <x v="151"/>
    <n v="27"/>
    <n v="24.25"/>
    <n v="8.75"/>
    <n v="0.22857142857142856"/>
    <n v="0.68571428571428572"/>
    <n v="2"/>
    <n v="4"/>
    <n v="2.75"/>
    <n v="0.25"/>
    <n v="9"/>
    <n v="-5199.1710000000003"/>
    <n v="0"/>
    <n v="3318"/>
    <n v="59989.569000000003"/>
    <n v="59989.569000000003"/>
    <n v="54790.398000000001"/>
    <n v="2336.9719175257733"/>
    <n v="2122.5731134020621"/>
    <n v="0"/>
    <n v="212.45199250234302"/>
    <n v="192.96119212746018"/>
  </r>
  <r>
    <x v="4"/>
    <x v="29"/>
    <x v="152"/>
    <n v="14"/>
    <n v="12.75"/>
    <n v="3.4000000000000004"/>
    <n v="0.29411764705882348"/>
    <n v="0.61764705882352933"/>
    <n v="1"/>
    <n v="1.1000000000000001"/>
    <n v="1.3"/>
    <n v="0"/>
    <n v="3.4"/>
    <m/>
    <m/>
    <m/>
    <m/>
    <m/>
    <m/>
    <n v="0"/>
    <n v="0"/>
    <n v="0"/>
    <n v="0"/>
    <n v="0"/>
  </r>
  <r>
    <x v="1"/>
    <x v="30"/>
    <x v="153"/>
    <n v="81"/>
    <n v="80.5"/>
    <n v="25.3"/>
    <n v="0.466403162055336"/>
    <n v="0.50118577075098814"/>
    <n v="11.8"/>
    <n v="0.88"/>
    <n v="12.62"/>
    <n v="2.5"/>
    <n v="27.8"/>
    <n v="-41731.044000000002"/>
    <n v="182040.622"/>
    <n v="17951.257000000001"/>
    <n v="38255.656999999999"/>
    <n v="220296.27900000001"/>
    <n v="178565.23499999999"/>
    <n v="2513.6027577639752"/>
    <n v="1995.2046956521735"/>
    <n v="2261.3741863354039"/>
    <n v="228.50934161490684"/>
    <n v="181.38224505928849"/>
  </r>
  <r>
    <x v="1"/>
    <x v="30"/>
    <x v="154"/>
    <n v="89"/>
    <n v="90"/>
    <n v="19.130000000000003"/>
    <n v="0.75169890224777824"/>
    <n v="0.90852064819654998"/>
    <n v="14.38"/>
    <n v="3"/>
    <n v="1.75"/>
    <n v="2"/>
    <n v="21.13"/>
    <n v="-38019.595999999998"/>
    <n v="163090.81400000001"/>
    <n v="17544.518"/>
    <n v="35888.807000000001"/>
    <n v="198979.62100000001"/>
    <n v="160960.02499999999"/>
    <n v="2015.945588888889"/>
    <n v="1593.5056333333332"/>
    <n v="1812.1201555555558"/>
    <n v="183.26778080808083"/>
    <n v="144.86414848484847"/>
  </r>
  <r>
    <x v="0"/>
    <x v="30"/>
    <x v="155"/>
    <n v="100"/>
    <n v="99.875"/>
    <n v="27.03"/>
    <n v="0.4990751017388087"/>
    <n v="0.51757306696263405"/>
    <n v="13.49"/>
    <n v="0.5"/>
    <n v="13.04"/>
    <n v="2.6"/>
    <n v="29.63"/>
    <n v="-48927.135999999999"/>
    <n v="177745.62599999999"/>
    <n v="18257.255000000001"/>
    <n v="37268.387999999999"/>
    <n v="215014.014"/>
    <n v="166086.878"/>
    <n v="1970.0301276595744"/>
    <n v="1480.1464130162703"/>
    <n v="1779.6808610763453"/>
    <n v="179.09364796905223"/>
    <n v="134.55876481966095"/>
  </r>
  <r>
    <x v="0"/>
    <x v="30"/>
    <x v="156"/>
    <n v="117"/>
    <n v="117.375"/>
    <n v="30.79"/>
    <n v="0.32705423838908737"/>
    <n v="0.32705423838908737"/>
    <n v="10.07"/>
    <n v="0"/>
    <n v="20.72"/>
    <n v="3"/>
    <n v="33.79"/>
    <n v="-52661.093000000001"/>
    <n v="205585.42499999999"/>
    <n v="27055.666000000001"/>
    <n v="52638.834999999999"/>
    <n v="258224.26"/>
    <n v="205563.16699999999"/>
    <n v="1969.4874888178915"/>
    <n v="1520.8306794462194"/>
    <n v="1751.5265175718848"/>
    <n v="179.04431716526287"/>
    <n v="138.25733449511085"/>
  </r>
  <r>
    <x v="0"/>
    <x v="30"/>
    <x v="157"/>
    <n v="96"/>
    <n v="95.875"/>
    <n v="26.97"/>
    <n v="0.46644419725621061"/>
    <n v="0.7308120133481647"/>
    <n v="12.58"/>
    <n v="7.13"/>
    <n v="7.26"/>
    <n v="2.5"/>
    <n v="29.47"/>
    <n v="-44693.334999999999"/>
    <n v="178344.22"/>
    <n v="6284.6369999999997"/>
    <n v="41103.851000000002"/>
    <n v="219448.071"/>
    <n v="174754.736"/>
    <n v="2223.3474211212515"/>
    <n v="1757.1848657105609"/>
    <n v="1860.1743937418514"/>
    <n v="202.12249282920467"/>
    <n v="159.74407870096007"/>
  </r>
  <r>
    <x v="0"/>
    <x v="30"/>
    <x v="158"/>
    <n v="94"/>
    <n v="94.5"/>
    <n v="22.58"/>
    <n v="0.38751107174490701"/>
    <n v="0.45615589016829061"/>
    <n v="8.75"/>
    <n v="1.55"/>
    <n v="12.28"/>
    <n v="2"/>
    <n v="24.58"/>
    <n v="-44355.387000000002"/>
    <n v="147422.90100000001"/>
    <n v="18793.09"/>
    <n v="37649.569000000003"/>
    <n v="185072.47"/>
    <n v="140717.08300000001"/>
    <n v="1759.5701587301587"/>
    <n v="1290.2009841269844"/>
    <n v="1560.0306984126985"/>
    <n v="159.96092352092353"/>
    <n v="117.29099855699859"/>
  </r>
  <r>
    <x v="3"/>
    <x v="30"/>
    <x v="159"/>
    <n v="127"/>
    <n v="125.625"/>
    <n v="31.58"/>
    <n v="0.4886003799873338"/>
    <n v="0.6478784040531983"/>
    <n v="15.43"/>
    <n v="5.03"/>
    <n v="11.12"/>
    <n v="1.35"/>
    <n v="32.93"/>
    <n v="-77343.591"/>
    <n v="232162.59899999999"/>
    <n v="39887.898999999998"/>
    <n v="90568.088000000003"/>
    <n v="322730.68699999998"/>
    <n v="245387.09599999999"/>
    <n v="2251.4848796019901"/>
    <n v="1635.814503482587"/>
    <n v="1848.0604895522388"/>
    <n v="204.68044360018092"/>
    <n v="148.71040940750791"/>
  </r>
  <r>
    <x v="0"/>
    <x v="30"/>
    <x v="160"/>
    <n v="107"/>
    <n v="106.125"/>
    <n v="27.27"/>
    <n v="0.44077741107444079"/>
    <n v="0.44077741107444079"/>
    <n v="12.02"/>
    <n v="0"/>
    <n v="15.25"/>
    <n v="1.85"/>
    <n v="29.12"/>
    <n v="-45519.724000000002"/>
    <n v="189817.1"/>
    <n v="7990.9960000000001"/>
    <n v="58744.593999999997"/>
    <n v="248561.69399999999"/>
    <n v="203041.97"/>
    <n v="2266.8617008244992"/>
    <n v="1837.9361507656065"/>
    <n v="1788.6181389870437"/>
    <n v="206.07833643859084"/>
    <n v="167.08510461505514"/>
  </r>
  <r>
    <x v="4"/>
    <x v="30"/>
    <x v="161"/>
    <n v="4"/>
    <n v="3.75"/>
    <n v="1.3"/>
    <n v="0"/>
    <n v="0.23076923076923075"/>
    <n v="0"/>
    <n v="0.3"/>
    <n v="1"/>
    <n v="0.2"/>
    <n v="1.5"/>
    <n v="-1600.18"/>
    <n v="6265.0640000000003"/>
    <n v="1883.6179999999999"/>
    <n v="2401.4299999999998"/>
    <n v="8666.4940000000006"/>
    <n v="7066.3140000000003"/>
    <n v="1808.7669333333333"/>
    <n v="1382.0522666666666"/>
    <n v="1670.6837333333335"/>
    <n v="164.43335757575758"/>
    <n v="125.64111515151514"/>
  </r>
  <r>
    <x v="3"/>
    <x v="31"/>
    <x v="162"/>
    <n v="130"/>
    <n v="129.875"/>
    <n v="36.799999999999997"/>
    <n v="0.2877717391304348"/>
    <n v="0.56440217391304348"/>
    <n v="10.59"/>
    <n v="10.18"/>
    <n v="16.03"/>
    <n v="5.25"/>
    <n v="42.05"/>
    <n v="-53536.345999999998"/>
    <n v="287459.69900000002"/>
    <n v="27773.268"/>
    <n v="61940.105000000003"/>
    <n v="349399.804"/>
    <n v="295863.45799999998"/>
    <n v="2476.4314610202118"/>
    <n v="2064.2170548604427"/>
    <n v="2213.3566814244468"/>
    <n v="225.13013282001927"/>
    <n v="187.65609589640388"/>
  </r>
  <r>
    <x v="4"/>
    <x v="31"/>
    <x v="163"/>
    <n v="5"/>
    <n v="4.75"/>
    <n v="2.15"/>
    <n v="0"/>
    <n v="6.9767441860465115E-2"/>
    <n v="0"/>
    <n v="0.15"/>
    <n v="2"/>
    <n v="0"/>
    <n v="2.15"/>
    <m/>
    <m/>
    <m/>
    <m/>
    <m/>
    <m/>
    <n v="0"/>
    <n v="0"/>
    <n v="0"/>
    <n v="0"/>
    <n v="0"/>
  </r>
  <r>
    <x v="4"/>
    <x v="31"/>
    <x v="164"/>
    <n v="11"/>
    <n v="10"/>
    <n v="3.55"/>
    <n v="0.323943661971831"/>
    <n v="0.323943661971831"/>
    <n v="1.1499999999999999"/>
    <n v="0"/>
    <n v="2.4"/>
    <n v="0"/>
    <n v="3.55"/>
    <m/>
    <m/>
    <m/>
    <m/>
    <m/>
    <m/>
    <n v="0"/>
    <n v="0"/>
    <n v="0"/>
    <n v="0"/>
    <n v="0"/>
  </r>
  <r>
    <x v="0"/>
    <x v="32"/>
    <x v="165"/>
    <n v="106"/>
    <n v="104.5"/>
    <n v="25.86"/>
    <n v="0.25638051044083526"/>
    <n v="0.29505027068832174"/>
    <n v="6.63"/>
    <n v="1"/>
    <n v="18.23"/>
    <n v="1.75"/>
    <n v="27.61"/>
    <n v="-49733.697"/>
    <n v="230755.29500000001"/>
    <n v="45363.995999999999"/>
    <n v="76170.758000000002"/>
    <n v="306926.05300000001"/>
    <n v="257192.356"/>
    <n v="2502.9861913875602"/>
    <n v="2027.0656459330141"/>
    <n v="2208.1846411483257"/>
    <n v="227.54419921705093"/>
    <n v="184.27869508481947"/>
  </r>
  <r>
    <x v="4"/>
    <x v="33"/>
    <x v="166"/>
    <n v="18"/>
    <n v="16.375"/>
    <n v="1.75"/>
    <n v="0"/>
    <n v="0.45714285714285718"/>
    <n v="0"/>
    <n v="0.8"/>
    <n v="0.95"/>
    <n v="0"/>
    <n v="1.75"/>
    <n v="-3860"/>
    <n v="26134"/>
    <n v="10390"/>
    <n v="17845"/>
    <n v="43979"/>
    <n v="40119"/>
    <n v="2051.2366412213742"/>
    <n v="1815.5114503816794"/>
    <n v="1595.969465648855"/>
    <n v="186.4760582928522"/>
    <n v="165.0464954892436"/>
  </r>
  <r>
    <x v="0"/>
    <x v="33"/>
    <x v="167"/>
    <n v="98"/>
    <n v="94.875"/>
    <n v="22.17"/>
    <n v="0.30807397383852048"/>
    <n v="0.55164636896707264"/>
    <n v="6.83"/>
    <n v="5.4"/>
    <n v="9.94"/>
    <n v="1.87"/>
    <n v="24.04"/>
    <n v="-36650.114000000001"/>
    <n v="200026.34"/>
    <n v="34515.533000000003"/>
    <n v="61003.752"/>
    <n v="261030.092"/>
    <n v="224379.978"/>
    <n v="2387.5052332015812"/>
    <n v="2001.2062714097497"/>
    <n v="2108.3145191040844"/>
    <n v="217.04593029105283"/>
    <n v="181.92784285543178"/>
  </r>
  <r>
    <x v="1"/>
    <x v="34"/>
    <x v="168"/>
    <n v="61"/>
    <n v="61.75"/>
    <n v="14.09"/>
    <n v="0.25975869410929736"/>
    <n v="0.65436479772888567"/>
    <n v="3.66"/>
    <n v="5.56"/>
    <n v="4.87"/>
    <n v="1.5"/>
    <n v="15.59"/>
    <n v="-18615.258000000002"/>
    <n v="118287.311"/>
    <n v="14042.484"/>
    <n v="35707.226999999999"/>
    <n v="153994.538"/>
    <n v="135379.28"/>
    <n v="2266.4300242914978"/>
    <n v="1964.9683562753037"/>
    <n v="1915.5839838056681"/>
    <n v="206.0390931174089"/>
    <n v="178.63348693411851"/>
  </r>
  <r>
    <x v="2"/>
    <x v="35"/>
    <x v="102"/>
    <n v="34"/>
    <n v="31.25"/>
    <n v="8.23"/>
    <n v="0.77764277035236939"/>
    <n v="0.77764277035236939"/>
    <n v="6.4"/>
    <n v="0"/>
    <n v="1.83"/>
    <n v="1.03"/>
    <n v="9.26"/>
    <n v="-17580.878000000001"/>
    <n v="68439.955000000002"/>
    <n v="8240.8080000000009"/>
    <n v="19898.522000000001"/>
    <n v="88338.476999999999"/>
    <n v="70757.599000000002"/>
    <n v="2563.1254079999999"/>
    <n v="2000.5373119999999"/>
    <n v="2190.0785599999999"/>
    <n v="233.01140072727273"/>
    <n v="181.86702836363636"/>
  </r>
  <r>
    <x v="4"/>
    <x v="36"/>
    <x v="169"/>
    <n v="24"/>
    <n v="24.625"/>
    <n v="6.99"/>
    <n v="0.42489270386266098"/>
    <n v="0.42489270386266098"/>
    <n v="2.97"/>
    <n v="0"/>
    <n v="4.0199999999999996"/>
    <n v="0.3"/>
    <n v="7.29"/>
    <n v="-7561.4"/>
    <n v="52157.828000000001"/>
    <n v="8909.0930000000008"/>
    <n v="16233.736000000001"/>
    <n v="68391.563999999998"/>
    <n v="60830.163999999997"/>
    <n v="2415.5318172588832"/>
    <n v="2108.469888324873"/>
    <n v="2118.0843857868022"/>
    <n v="219.59380156898939"/>
    <n v="191.67908075680663"/>
  </r>
  <r>
    <x v="4"/>
    <x v="37"/>
    <x v="170"/>
    <n v="20"/>
    <n v="18.875"/>
    <n v="5.4"/>
    <n v="0.43518518518518517"/>
    <n v="0.57407407407407407"/>
    <n v="2.35"/>
    <n v="0.75"/>
    <n v="2.2999999999999998"/>
    <n v="1.2"/>
    <n v="6.6"/>
    <n v="-6628.0519999999997"/>
    <n v="50436.87"/>
    <n v="5687"/>
    <n v="11154.718999999999"/>
    <n v="61591.589"/>
    <n v="54963.536999999997"/>
    <n v="2961.8325298013247"/>
    <n v="2610.6774569536424"/>
    <n v="2672.1520529801328"/>
    <n v="269.25750270921134"/>
    <n v="237.33431426851294"/>
  </r>
  <r>
    <x v="4"/>
    <x v="38"/>
    <x v="171"/>
    <n v="32"/>
    <n v="28.875"/>
    <n v="8.94"/>
    <n v="0.2237136465324385"/>
    <n v="0.40268456375838929"/>
    <n v="2"/>
    <n v="1.6"/>
    <n v="5.34"/>
    <n v="0"/>
    <n v="8.94"/>
    <n v="-7160.3860000000004"/>
    <n v="62256.220999999998"/>
    <n v="9176.643"/>
    <n v="13714.192999999999"/>
    <n v="75970.414000000004"/>
    <n v="68810.028000000006"/>
    <n v="2313.2041904761909"/>
    <n v="2065.2254545454548"/>
    <n v="2156.0596017316016"/>
    <n v="210.29129004329008"/>
    <n v="187.74776859504135"/>
  </r>
  <r>
    <x v="2"/>
    <x v="39"/>
    <x v="172"/>
    <n v="33"/>
    <n v="32"/>
    <n v="8.2399999999999984"/>
    <n v="0.34708737864077677"/>
    <n v="0.58980582524271852"/>
    <n v="2.86"/>
    <n v="2"/>
    <n v="3.38"/>
    <n v="1.41"/>
    <n v="9.65"/>
    <n v="-7510.0079999999998"/>
    <n v="74029.278999999995"/>
    <n v="8279.3610000000008"/>
    <n v="12860.915999999999"/>
    <n v="86890.195000000007"/>
    <n v="79380.187000000005"/>
    <n v="2456.5885625000001"/>
    <n v="2221.9008125"/>
    <n v="2313.4149687499998"/>
    <n v="223.32623295454547"/>
    <n v="201.99098295454544"/>
  </r>
  <r>
    <x v="4"/>
    <x v="39"/>
    <x v="173"/>
    <n v="6"/>
    <n v="5.5"/>
    <n v="2.9"/>
    <n v="0.68965517241379315"/>
    <n v="1"/>
    <n v="2"/>
    <n v="0.9"/>
    <n v="0"/>
    <n v="0"/>
    <n v="2.9"/>
    <n v="-1854.308"/>
    <n v="27857.569"/>
    <n v="1687.104"/>
    <n v="2551.1219999999998"/>
    <n v="30408.690999999999"/>
    <n v="28554.383000000002"/>
    <n v="5222.1067272727269"/>
    <n v="4884.9598181818183"/>
    <n v="5065.012545454545"/>
    <n v="474.73697520661153"/>
    <n v="444.08725619834712"/>
  </r>
  <r>
    <x v="4"/>
    <x v="40"/>
    <x v="151"/>
    <n v="20"/>
    <n v="20.375"/>
    <n v="6.6899999999999995"/>
    <n v="0.25261584454409569"/>
    <n v="0.40209267563527656"/>
    <n v="1.69"/>
    <n v="1"/>
    <n v="4"/>
    <n v="0.56000000000000005"/>
    <n v="7.25"/>
    <n v="-12856.228999999999"/>
    <n v="49745.491999999998"/>
    <n v="1963.4290000000001"/>
    <n v="10929.037"/>
    <n v="60674.529000000002"/>
    <n v="47818.3"/>
    <n v="2881.5263803680987"/>
    <n v="2250.5458159509203"/>
    <n v="2441.4965398773006"/>
    <n v="261.95694366982713"/>
    <n v="204.59507417735639"/>
  </r>
  <r>
    <x v="2"/>
    <x v="41"/>
    <x v="174"/>
    <n v="35"/>
    <n v="32.5"/>
    <n v="10.940000000000001"/>
    <n v="0.41042047531992687"/>
    <n v="0.53199268738574035"/>
    <n v="4.49"/>
    <n v="1.33"/>
    <n v="5.12"/>
    <n v="2.37"/>
    <n v="13.31"/>
    <n v="-11711.325000000001"/>
    <n v="88780.407999999996"/>
    <n v="6879.9960000000001"/>
    <n v="13994.582"/>
    <n v="102774.99"/>
    <n v="91063.664999999994"/>
    <n v="2950.6152000000002"/>
    <n v="2590.2667384615384"/>
    <n v="2731.7048615384615"/>
    <n v="268.23774545454546"/>
    <n v="235.47879440559439"/>
  </r>
  <r>
    <x v="0"/>
    <x v="42"/>
    <x v="175"/>
    <n v="105"/>
    <n v="104.875"/>
    <n v="26.2"/>
    <n v="0.1717557251908397"/>
    <n v="0.31679389312977102"/>
    <n v="4.5"/>
    <n v="3.8"/>
    <n v="17.899999999999999"/>
    <n v="3.32"/>
    <n v="29.52"/>
    <n v="-43387.639000000003"/>
    <n v="199190.50399999999"/>
    <n v="42247.74"/>
    <n v="76664.873000000007"/>
    <n v="275855.37699999998"/>
    <n v="232467.73800000001"/>
    <n v="2227.4864076281287"/>
    <n v="1813.7782884386177"/>
    <n v="1899.3135065554229"/>
    <n v="202.4987643298299"/>
    <n v="164.8889353126016"/>
  </r>
  <r>
    <x v="1"/>
    <x v="42"/>
    <x v="176"/>
    <n v="75"/>
    <n v="73.125"/>
    <n v="17.880000000000003"/>
    <n v="0.11185682326621922"/>
    <n v="0.32158836689038028"/>
    <n v="2"/>
    <n v="3.75"/>
    <n v="12.13"/>
    <n v="1.6"/>
    <n v="19.48"/>
    <n v="-26874.928"/>
    <n v="134450.31"/>
    <n v="23899.403999999999"/>
    <n v="44765.571000000004"/>
    <n v="179215.88099999999"/>
    <n v="152340.95300000001"/>
    <n v="2123.9860102564098"/>
    <n v="1756.4656273504274"/>
    <n v="1838.6367179487179"/>
    <n v="193.08963729603727"/>
    <n v="159.67869339549341"/>
  </r>
  <r>
    <x v="0"/>
    <x v="42"/>
    <x v="177"/>
    <n v="100"/>
    <n v="100"/>
    <n v="29.24"/>
    <n v="0.23392612859097128"/>
    <n v="0.41792065663474692"/>
    <n v="6.84"/>
    <n v="5.38"/>
    <n v="17.02"/>
    <n v="1.75"/>
    <n v="30.99"/>
    <n v="-44440.838000000003"/>
    <n v="209652.54800000001"/>
    <n v="44422.716"/>
    <n v="72680.857000000004"/>
    <n v="282333.40500000003"/>
    <n v="237892.56700000001"/>
    <n v="2379.10689"/>
    <n v="1934.6985100000002"/>
    <n v="2096.5254800000002"/>
    <n v="216.28244454545455"/>
    <n v="175.88168272727273"/>
  </r>
  <r>
    <x v="2"/>
    <x v="42"/>
    <x v="178"/>
    <n v="49"/>
    <n v="46.75"/>
    <n v="13.35"/>
    <n v="0.11310861423220975"/>
    <n v="0.26292134831460673"/>
    <n v="1.51"/>
    <n v="2"/>
    <n v="9.84"/>
    <n v="2"/>
    <n v="15.35"/>
    <n v="-18201.239000000001"/>
    <n v="85559.017999999996"/>
    <n v="23273.856"/>
    <n v="43540.936999999998"/>
    <n v="129099.955"/>
    <n v="110898.716"/>
    <n v="2263.6598716577541"/>
    <n v="1874.3285561497325"/>
    <n v="1830.139422459893"/>
    <n v="205.78726105979584"/>
    <n v="170.39350510452115"/>
  </r>
  <r>
    <x v="4"/>
    <x v="42"/>
    <x v="179"/>
    <n v="14"/>
    <n v="13"/>
    <n v="5"/>
    <n v="0.18"/>
    <n v="0.22000000000000003"/>
    <n v="0.9"/>
    <n v="0.2"/>
    <n v="3.9"/>
    <n v="0.64"/>
    <n v="5.64"/>
    <n v="-4723.6409999999996"/>
    <n v="32025.054"/>
    <n v="3258.819"/>
    <n v="5856.7129999999997"/>
    <n v="37881.767"/>
    <n v="33158.125999999997"/>
    <n v="2663.303692307692"/>
    <n v="2299.946692307692"/>
    <n v="2463.4656923076923"/>
    <n v="242.11851748251746"/>
    <n v="209.08606293706291"/>
  </r>
  <r>
    <x v="4"/>
    <x v="43"/>
    <x v="180"/>
    <n v="31"/>
    <n v="27.125"/>
    <n v="9.26"/>
    <n v="0.53671706263498919"/>
    <n v="0.53671706263498919"/>
    <n v="4.97"/>
    <n v="0"/>
    <n v="4.29"/>
    <n v="0.5"/>
    <n v="9.76"/>
    <n v="-10189.591"/>
    <n v="71144.796000000002"/>
    <n v="3367.3440000000001"/>
    <n v="13613.59"/>
    <n v="84758.385999999999"/>
    <n v="74568.794999999998"/>
    <n v="3000.5914101382491"/>
    <n v="2624.9382857142859"/>
    <n v="2622.8496221198156"/>
    <n v="272.78103728529538"/>
    <n v="238.63075324675327"/>
  </r>
  <r>
    <x v="4"/>
    <x v="44"/>
    <x v="181"/>
    <n v="3"/>
    <n v="3"/>
    <n v="1.1399999999999999"/>
    <n v="0.64035087719298245"/>
    <n v="0.81578947368421051"/>
    <n v="0.73"/>
    <n v="0.2"/>
    <n v="0.21"/>
    <n v="0.45"/>
    <n v="1.59"/>
    <n v="0"/>
    <n v="11093"/>
    <m/>
    <n v="48"/>
    <n v="11141"/>
    <n v="11141"/>
    <n v="3713.6666666666665"/>
    <n v="3713.6666666666665"/>
    <n v="3697.6666666666665"/>
    <n v="337.60606060606057"/>
    <n v="337.60606060606057"/>
  </r>
  <r>
    <x v="4"/>
    <x v="45"/>
    <x v="182"/>
    <n v="32"/>
    <n v="30.5"/>
    <n v="10.210000000000001"/>
    <n v="0.2938295788442703"/>
    <n v="0.2938295788442703"/>
    <n v="3"/>
    <n v="0"/>
    <n v="7.21"/>
    <n v="1.31"/>
    <n v="11.52"/>
    <n v="-14752.141"/>
    <n v="73712.021999999997"/>
    <n v="9711.4320000000007"/>
    <n v="20088.323"/>
    <n v="93800.345000000001"/>
    <n v="79048.203999999998"/>
    <n v="2757.0135409836066"/>
    <n v="2273.3367868852456"/>
    <n v="2416.7876065573769"/>
    <n v="250.63759463487332"/>
    <n v="206.66698062593142"/>
  </r>
  <r>
    <x v="2"/>
    <x v="46"/>
    <x v="183"/>
    <n v="39"/>
    <n v="35.5"/>
    <n v="11.23"/>
    <n v="0.23241317898486197"/>
    <n v="0.38824577025823681"/>
    <n v="2.61"/>
    <n v="1.75"/>
    <n v="6.87"/>
    <n v="0.69"/>
    <n v="11.92"/>
    <n v="-12408.298000000001"/>
    <n v="84664.376000000004"/>
    <n v="10938.371999999999"/>
    <n v="20642.451000000001"/>
    <n v="105306.827"/>
    <n v="92898.528999999995"/>
    <n v="2658.2663380281692"/>
    <n v="2308.736816901408"/>
    <n v="2384.9120000000003"/>
    <n v="241.66057618437901"/>
    <n v="209.88516517285527"/>
  </r>
  <r>
    <x v="3"/>
    <x v="46"/>
    <x v="184"/>
    <n v="203"/>
    <n v="189.375"/>
    <n v="52.56"/>
    <n v="0.32705479452054798"/>
    <n v="0.60521308980213095"/>
    <n v="17.190000000000001"/>
    <n v="14.62"/>
    <n v="20.75"/>
    <n v="2.13"/>
    <n v="54.69"/>
    <n v="-67135.611000000004"/>
    <n v="345607.33199999999"/>
    <n v="64041.987999999998"/>
    <n v="108065.007"/>
    <n v="453672.33899999998"/>
    <n v="386536.728"/>
    <n v="2057.4539986798677"/>
    <n v="1702.9425214521452"/>
    <n v="1824.9892118811881"/>
    <n v="187.04127260726071"/>
    <n v="154.81295649564956"/>
  </r>
  <r>
    <x v="4"/>
    <x v="46"/>
    <x v="185"/>
    <n v="11"/>
    <n v="8.5"/>
    <n v="2.12"/>
    <n v="0.43396226415094341"/>
    <n v="0.52830188679245282"/>
    <n v="0.92"/>
    <n v="0.2"/>
    <n v="1"/>
    <n v="0"/>
    <n v="2.12"/>
    <m/>
    <m/>
    <m/>
    <m/>
    <m/>
    <m/>
    <n v="0"/>
    <n v="0"/>
    <n v="0"/>
    <n v="0"/>
    <n v="0"/>
  </r>
  <r>
    <x v="0"/>
    <x v="47"/>
    <x v="186"/>
    <n v="114"/>
    <n v="111.3"/>
    <n v="29.4"/>
    <n v="0.15646258503401361"/>
    <n v="0.45918367346938777"/>
    <n v="4.5999999999999996"/>
    <n v="8.9"/>
    <n v="15.9"/>
    <n v="3.76"/>
    <n v="33.200000000000003"/>
    <n v="-30269.723999999998"/>
    <n v="211703.334"/>
    <n v="5800.0079999999998"/>
    <n v="55580.438000000002"/>
    <n v="267283.772"/>
    <n v="237014.04800000001"/>
    <n v="2349.359964061096"/>
    <n v="2077.39478885894"/>
    <n v="1902.0964420485177"/>
    <n v="213.57817855100873"/>
    <n v="188.85407171444911"/>
  </r>
  <r>
    <x v="4"/>
    <x v="47"/>
    <x v="187"/>
    <n v="6"/>
    <n v="5.8"/>
    <n v="1.9000000000000001"/>
    <n v="0"/>
    <n v="5.2631578947368418E-2"/>
    <n v="0"/>
    <n v="0.1"/>
    <n v="1.8"/>
    <n v="0"/>
    <n v="1.9"/>
    <n v="-1118"/>
    <n v="11027"/>
    <m/>
    <n v="2100"/>
    <n v="13127"/>
    <n v="12009"/>
    <n v="2263.2758620689656"/>
    <n v="2070.5172413793102"/>
    <n v="1901.2068965517242"/>
    <n v="205.75235109717869"/>
    <n v="188.22884012539183"/>
  </r>
  <r>
    <x v="1"/>
    <x v="48"/>
    <x v="188"/>
    <n v="84"/>
    <n v="87.125"/>
    <n v="21.830000000000002"/>
    <n v="0.14567109482363719"/>
    <n v="0.32203389830508472"/>
    <n v="3.18"/>
    <n v="3.85"/>
    <n v="14.8"/>
    <n v="0.84"/>
    <n v="22.67"/>
    <n v="-31310.975999999999"/>
    <n v="136213.48800000001"/>
    <n v="11220"/>
    <n v="35560.980000000003"/>
    <n v="171774.46799999999"/>
    <n v="140463.492"/>
    <n v="1842.8059454806312"/>
    <n v="1483.4260200860831"/>
    <n v="1563.4259741750361"/>
    <n v="167.52781322551192"/>
    <n v="134.85691091691663"/>
  </r>
  <r>
    <x v="2"/>
    <x v="48"/>
    <x v="189"/>
    <n v="57"/>
    <n v="56.5"/>
    <n v="11"/>
    <n v="0.22363636363636363"/>
    <n v="0.67181818181818176"/>
    <n v="2.46"/>
    <n v="4.93"/>
    <n v="3.61"/>
    <n v="0"/>
    <n v="11"/>
    <n v="-18326.598000000002"/>
    <n v="60034.951000000001"/>
    <n v="536"/>
    <n v="15438.581"/>
    <n v="75473.532000000007"/>
    <n v="57146.934000000001"/>
    <n v="1326.3280000000002"/>
    <n v="1001.9634336283186"/>
    <n v="1062.5655044247787"/>
    <n v="120.57527272727275"/>
    <n v="91.087584875301687"/>
  </r>
  <r>
    <x v="1"/>
    <x v="49"/>
    <x v="190"/>
    <n v="84"/>
    <n v="86.875"/>
    <n v="26.21"/>
    <n v="0.33918351774132011"/>
    <n v="0.44410530331934378"/>
    <n v="8.89"/>
    <n v="2.75"/>
    <n v="14.57"/>
    <n v="1.9"/>
    <n v="28.11"/>
    <n v="-32280.428"/>
    <n v="183038.74"/>
    <n v="11155.284"/>
    <n v="28791.850999999999"/>
    <n v="211830.59099999999"/>
    <n v="179550.163"/>
    <n v="2309.9315913669061"/>
    <n v="1938.3583194244607"/>
    <n v="2106.9207482014385"/>
    <n v="209.99378103335511"/>
    <n v="176.21439267495097"/>
  </r>
  <r>
    <x v="3"/>
    <x v="49"/>
    <x v="36"/>
    <n v="118"/>
    <n v="121.75"/>
    <n v="31.450000000000003"/>
    <n v="0.273449920508744"/>
    <n v="0.45914149443561203"/>
    <n v="8.6"/>
    <n v="5.84"/>
    <n v="17.010000000000002"/>
    <n v="2.75"/>
    <n v="34.200000000000003"/>
    <n v="-46123.233999999997"/>
    <n v="228390.67300000001"/>
    <n v="20254.68"/>
    <n v="50080.87"/>
    <n v="278471.54300000001"/>
    <n v="232348.30900000001"/>
    <n v="2120.877724845996"/>
    <n v="1742.0421273100617"/>
    <n v="1875.8987515400411"/>
    <n v="192.80706589509055"/>
    <n v="158.36746611909652"/>
  </r>
  <r>
    <x v="3"/>
    <x v="49"/>
    <x v="191"/>
    <n v="120"/>
    <n v="125.125"/>
    <n v="33.64"/>
    <n v="0.24286563614744353"/>
    <n v="0.5139714625445897"/>
    <n v="8.17"/>
    <n v="9.1199999999999992"/>
    <n v="16.350000000000001"/>
    <n v="2.63"/>
    <n v="36.270000000000003"/>
    <n v="-43281.108999999997"/>
    <n v="243538.361"/>
    <n v="31163.892"/>
    <n v="64886.802000000003"/>
    <n v="308425.163"/>
    <n v="265144.054"/>
    <n v="2215.8742937062939"/>
    <n v="1869.9713246753247"/>
    <n v="1946.3605274725276"/>
    <n v="201.44311760966309"/>
    <n v="169.99739315230224"/>
  </r>
  <r>
    <x v="3"/>
    <x v="49"/>
    <x v="192"/>
    <n v="123"/>
    <n v="125.875"/>
    <n v="31.05"/>
    <n v="0.37262479871175525"/>
    <n v="0.63091787439613523"/>
    <n v="11.57"/>
    <n v="8.02"/>
    <n v="11.46"/>
    <n v="2.5"/>
    <n v="33.549999999999997"/>
    <n v="-47145.807999999997"/>
    <n v="258819.989"/>
    <n v="22432.778999999999"/>
    <n v="55944.55"/>
    <n v="314764.53899999999"/>
    <n v="267618.73100000003"/>
    <n v="2322.3972989076465"/>
    <n v="1947.852647467726"/>
    <n v="2056.1667447864947"/>
    <n v="211.12702717342242"/>
    <n v="177.0775134061569"/>
  </r>
  <r>
    <x v="1"/>
    <x v="49"/>
    <x v="193"/>
    <n v="68"/>
    <n v="66.625"/>
    <n v="18.439999999999998"/>
    <n v="0.20715835140997832"/>
    <n v="0.66485900216919747"/>
    <n v="3.82"/>
    <n v="8.44"/>
    <n v="6.18"/>
    <n v="1.8"/>
    <n v="20.239999999999998"/>
    <n v="-24138.69"/>
    <n v="140327.935"/>
    <n v="38881.692000000003"/>
    <n v="65044.355000000003"/>
    <n v="205372.29"/>
    <n v="181233.6"/>
    <n v="2498.9207954971857"/>
    <n v="2136.6140037523451"/>
    <n v="2106.2354221388368"/>
    <n v="227.17461777247144"/>
    <n v="194.23763670475864"/>
  </r>
  <r>
    <x v="4"/>
    <x v="50"/>
    <x v="194"/>
    <n v="30"/>
    <n v="28.5"/>
    <n v="7.4700000000000006"/>
    <n v="0.13788487282463185"/>
    <n v="0.52342704149933061"/>
    <n v="1.03"/>
    <n v="2.88"/>
    <n v="3.56"/>
    <n v="0.5"/>
    <n v="7.97"/>
    <n v="-9880.9210000000003"/>
    <n v="56595.065000000002"/>
    <n v="5017.0039999999999"/>
    <n v="14117.21"/>
    <n v="70712.274999999994"/>
    <n v="60831.353999999999"/>
    <n v="2305.0972280701753"/>
    <n v="1958.398245614035"/>
    <n v="1985.7917543859651"/>
    <n v="209.55429346092504"/>
    <n v="178.03620414673046"/>
  </r>
  <r>
    <x v="4"/>
    <x v="51"/>
    <x v="195"/>
    <n v="23"/>
    <n v="20.625"/>
    <n v="7.63"/>
    <n v="0.13106159895150721"/>
    <n v="0.13106159895150721"/>
    <n v="1"/>
    <n v="0"/>
    <n v="6.63"/>
    <n v="0.56000000000000005"/>
    <n v="8.19"/>
    <n v="-8308.8369999999995"/>
    <n v="40351.025000000001"/>
    <n v="4242.7079999999996"/>
    <n v="11052.911"/>
    <n v="51403.936000000002"/>
    <n v="43095.099000000002"/>
    <n v="2286.6049939393943"/>
    <n v="1883.752290909091"/>
    <n v="1956.4133333333334"/>
    <n v="207.87318126721766"/>
    <n v="171.25020826446283"/>
  </r>
  <r>
    <x v="1"/>
    <x v="52"/>
    <x v="196"/>
    <n v="85"/>
    <n v="85.5"/>
    <n v="28.810000000000002"/>
    <n v="0.23012842762929536"/>
    <n v="0.46719888927455744"/>
    <n v="6.63"/>
    <n v="6.83"/>
    <n v="15.35"/>
    <n v="1.75"/>
    <n v="30.56"/>
    <n v="-36720.411999999997"/>
    <n v="183583.07800000001"/>
    <n v="21735.648000000001"/>
    <n v="52417.760999999999"/>
    <n v="236000.83900000001"/>
    <n v="199280.427"/>
    <n v="2506.0256257309939"/>
    <n v="2076.5471228070173"/>
    <n v="2147.1705029239765"/>
    <n v="227.82051143009036"/>
    <n v="188.77701116427431"/>
  </r>
  <r>
    <x v="1"/>
    <x v="53"/>
    <x v="197"/>
    <n v="72"/>
    <n v="69.75"/>
    <n v="25.82"/>
    <n v="0.14872192099147946"/>
    <n v="0.37955073586367161"/>
    <n v="3.84"/>
    <n v="5.96"/>
    <n v="16.02"/>
    <n v="1.33"/>
    <n v="27.15"/>
    <n v="-14686.079"/>
    <n v="145608.43100000001"/>
    <n v="17136.562000000002"/>
    <n v="43536.535000000003"/>
    <n v="189144.96599999999"/>
    <n v="174458.88699999999"/>
    <n v="2466.0703082437271"/>
    <n v="2255.5172043010748"/>
    <n v="2087.576071684588"/>
    <n v="224.18820984033883"/>
    <n v="205.04701857282498"/>
  </r>
  <r>
    <x v="2"/>
    <x v="53"/>
    <x v="198"/>
    <n v="43"/>
    <n v="42.625"/>
    <n v="12.51"/>
    <n v="0.2501998401278977"/>
    <n v="0.64028776978417268"/>
    <n v="3.13"/>
    <n v="4.88"/>
    <n v="4.5"/>
    <n v="0.25"/>
    <n v="12.76"/>
    <n v="-7689.8779999999997"/>
    <n v="68535.241999999998"/>
    <n v="12621.455"/>
    <n v="23211.357"/>
    <n v="91746.599000000002"/>
    <n v="84056.721000000005"/>
    <n v="1856.3083636363635"/>
    <n v="1675.900668621701"/>
    <n v="1607.8649149560117"/>
    <n v="168.75530578512397"/>
    <n v="152.35460623833646"/>
  </r>
  <r>
    <x v="2"/>
    <x v="54"/>
    <x v="199"/>
    <n v="40"/>
    <n v="37.5"/>
    <n v="12.79"/>
    <n v="0.14542611415168102"/>
    <n v="0.2611415168100078"/>
    <n v="1.86"/>
    <n v="1.48"/>
    <n v="9.4499999999999993"/>
    <n v="1.42"/>
    <n v="14.21"/>
    <n v="-27882.37"/>
    <n v="94771.356"/>
    <n v="14965.870999999999"/>
    <n v="27724.346000000001"/>
    <n v="122495.702"/>
    <n v="94613.331999999995"/>
    <n v="2867.46216"/>
    <n v="2123.9322933333333"/>
    <n v="2527.2361599999999"/>
    <n v="260.67837818181818"/>
    <n v="193.08475393939395"/>
  </r>
  <r>
    <x v="0"/>
    <x v="55"/>
    <x v="199"/>
    <n v="96"/>
    <n v="98"/>
    <n v="27.959999999999997"/>
    <n v="0.16559370529327613"/>
    <n v="0.20135908440629471"/>
    <n v="4.63"/>
    <n v="1"/>
    <n v="22.33"/>
    <n v="2.75"/>
    <n v="30.71"/>
    <n v="-58774.925999999999"/>
    <n v="185040.61300000001"/>
    <n v="67099"/>
    <n v="92273.364000000001"/>
    <n v="277313.97700000001"/>
    <n v="218539.05100000001"/>
    <n v="2145.0507857142857"/>
    <n v="1545.3066428571428"/>
    <n v="1888.1695204081634"/>
    <n v="195.00461688311688"/>
    <n v="140.48242207792208"/>
  </r>
  <r>
    <x v="1"/>
    <x v="55"/>
    <x v="200"/>
    <n v="79"/>
    <n v="80.125"/>
    <n v="26.15"/>
    <n v="0.28871892925430209"/>
    <n v="0.38049713193116635"/>
    <n v="7.55"/>
    <n v="2.4"/>
    <n v="16.2"/>
    <n v="1"/>
    <n v="27.15"/>
    <n v="-41736.879999999997"/>
    <n v="178855.212"/>
    <n v="24552"/>
    <n v="47331.353999999999"/>
    <n v="226186.56599999999"/>
    <n v="184449.68599999999"/>
    <n v="2516.5000436817472"/>
    <n v="1995.6029453978158"/>
    <n v="2232.202333853354"/>
    <n v="228.77273124379519"/>
    <n v="181.41844958161963"/>
  </r>
  <r>
    <x v="1"/>
    <x v="56"/>
    <x v="201"/>
    <n v="84"/>
    <n v="85.625"/>
    <n v="26.25"/>
    <n v="0.33523809523809528"/>
    <n v="0.70857142857142863"/>
    <n v="8.8000000000000007"/>
    <n v="9.8000000000000007"/>
    <n v="7.65"/>
    <n v="3.43"/>
    <n v="29.68"/>
    <n v="-40336.201999999997"/>
    <n v="190829.326"/>
    <n v="30680.65"/>
    <n v="65697.837"/>
    <n v="256527.163"/>
    <n v="216190.96100000001"/>
    <n v="2637.6235094890512"/>
    <n v="2166.5437781021901"/>
    <n v="2228.6636613138685"/>
    <n v="239.78395540809558"/>
    <n v="196.95852528201729"/>
  </r>
  <r>
    <x v="4"/>
    <x v="57"/>
    <x v="202"/>
    <n v="31"/>
    <n v="29.125"/>
    <n v="11.15"/>
    <n v="0.17937219730941703"/>
    <n v="0.26905829596412556"/>
    <n v="2"/>
    <n v="1"/>
    <n v="8.15"/>
    <n v="0"/>
    <n v="11.15"/>
    <n v="-8245.5709999999999"/>
    <n v="75595.040999999997"/>
    <n v="0"/>
    <n v="675"/>
    <n v="76270.040999999997"/>
    <n v="68024.47"/>
    <n v="2618.713854077253"/>
    <n v="2335.6041201716739"/>
    <n v="2595.5378884120169"/>
    <n v="238.06489582520481"/>
    <n v="212.32764728833399"/>
  </r>
  <r>
    <x v="4"/>
    <x v="58"/>
    <x v="203"/>
    <n v="26"/>
    <n v="26"/>
    <n v="9.26"/>
    <n v="0.55075593952483803"/>
    <n v="0.55075593952483803"/>
    <n v="5.0999999999999996"/>
    <n v="0"/>
    <n v="4.16"/>
    <n v="0.9"/>
    <n v="10.16"/>
    <n v="-3998.0439999999999"/>
    <n v="78048.887000000002"/>
    <n v="7486.7160000000003"/>
    <n v="22039.579000000002"/>
    <n v="100088.466"/>
    <n v="96090.422000000006"/>
    <n v="3561.6057692307691"/>
    <n v="3407.8348461538462"/>
    <n v="3001.8802692307695"/>
    <n v="323.78234265734267"/>
    <n v="309.80316783216784"/>
  </r>
  <r>
    <x v="4"/>
    <x v="59"/>
    <x v="204"/>
    <n v="27"/>
    <n v="26.625"/>
    <n v="9.3099999999999987"/>
    <n v="0.25349087003222343"/>
    <n v="0.46294307196562839"/>
    <n v="2.36"/>
    <n v="1.95"/>
    <n v="5"/>
    <n v="0.75"/>
    <n v="10.06"/>
    <n v="-9038.9040000000005"/>
    <n v="83263.017000000007"/>
    <n v="0"/>
    <n v="19282.330999999998"/>
    <n v="102545.348"/>
    <n v="93506.444000000003"/>
    <n v="3851.4684694835678"/>
    <n v="3511.9791173708923"/>
    <n v="3127.2494647887324"/>
    <n v="350.13349722577891"/>
    <n v="319.2708288518993"/>
  </r>
  <r>
    <x v="4"/>
    <x v="59"/>
    <x v="205"/>
    <n v="20"/>
    <n v="19.75"/>
    <n v="6.3999999999999995"/>
    <n v="0.3125"/>
    <n v="0.796875"/>
    <n v="2"/>
    <n v="3.1"/>
    <n v="1.3"/>
    <n v="0.5"/>
    <n v="6.9"/>
    <n v="-9595.9120000000003"/>
    <n v="46431.43"/>
    <n v="5554.9080000000004"/>
    <n v="13663.992"/>
    <n v="60095.421999999999"/>
    <n v="50499.51"/>
    <n v="2761.5450126582277"/>
    <n v="2275.6760506329115"/>
    <n v="2350.9584810126585"/>
    <n v="251.04954660529344"/>
    <n v="206.87964096662833"/>
  </r>
  <r>
    <x v="2"/>
    <x v="60"/>
    <x v="206"/>
    <n v="39"/>
    <n v="36.75"/>
    <n v="13.56"/>
    <n v="0.19174041297935104"/>
    <n v="0.58775811209439532"/>
    <n v="2.6"/>
    <n v="5.37"/>
    <n v="5.59"/>
    <n v="1"/>
    <n v="14.56"/>
    <n v="-16741.363000000001"/>
    <n v="92216.982999999993"/>
    <n v="22381.088"/>
    <n v="38081.875999999997"/>
    <n v="130298.859"/>
    <n v="113557.496"/>
    <n v="2936.5379863945577"/>
    <n v="2480.9906938775507"/>
    <n v="2509.3056598639455"/>
    <n v="266.95799876314163"/>
    <n v="225.54460853432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68093B-23DF-455A-BA87-26A8B3945736}" name="PivotTable2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212" firstHeaderRow="0" firstDataRow="1" firstDataCol="1" rowPageCount="2" colPageCount="1"/>
  <pivotFields count="24">
    <pivotField axis="axisPage" showAll="0">
      <items count="6">
        <item x="4"/>
        <item x="3"/>
        <item x="2"/>
        <item x="1"/>
        <item x="0"/>
        <item t="default"/>
      </items>
    </pivotField>
    <pivotField axis="axisPage" showAl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axis="axisRow" showAll="0">
      <items count="208">
        <item x="88"/>
        <item x="142"/>
        <item x="166"/>
        <item x="18"/>
        <item x="134"/>
        <item x="49"/>
        <item x="143"/>
        <item x="106"/>
        <item x="57"/>
        <item x="205"/>
        <item x="51"/>
        <item x="185"/>
        <item x="46"/>
        <item x="167"/>
        <item x="182"/>
        <item x="54"/>
        <item x="89"/>
        <item x="56"/>
        <item x="58"/>
        <item x="191"/>
        <item x="83"/>
        <item x="193"/>
        <item x="124"/>
        <item x="115"/>
        <item x="91"/>
        <item x="195"/>
        <item x="157"/>
        <item x="138"/>
        <item x="120"/>
        <item x="64"/>
        <item x="48"/>
        <item x="168"/>
        <item x="105"/>
        <item x="161"/>
        <item x="155"/>
        <item x="152"/>
        <item x="202"/>
        <item x="50"/>
        <item x="112"/>
        <item x="111"/>
        <item x="60"/>
        <item x="132"/>
        <item x="61"/>
        <item x="187"/>
        <item x="165"/>
        <item x="82"/>
        <item x="133"/>
        <item x="33"/>
        <item x="125"/>
        <item x="92"/>
        <item x="204"/>
        <item x="169"/>
        <item x="77"/>
        <item x="102"/>
        <item x="79"/>
        <item x="190"/>
        <item x="1"/>
        <item x="127"/>
        <item x="2"/>
        <item x="94"/>
        <item x="68"/>
        <item x="146"/>
        <item x="149"/>
        <item x="0"/>
        <item x="81"/>
        <item x="3"/>
        <item x="150"/>
        <item x="151"/>
        <item x="65"/>
        <item x="201"/>
        <item x="148"/>
        <item x="38"/>
        <item x="4"/>
        <item x="180"/>
        <item x="5"/>
        <item x="176"/>
        <item x="67"/>
        <item x="69"/>
        <item x="6"/>
        <item x="136"/>
        <item x="175"/>
        <item x="75"/>
        <item x="7"/>
        <item x="72"/>
        <item x="63"/>
        <item x="8"/>
        <item x="114"/>
        <item x="121"/>
        <item x="42"/>
        <item x="135"/>
        <item x="10"/>
        <item x="70"/>
        <item x="137"/>
        <item x="162"/>
        <item x="9"/>
        <item x="11"/>
        <item x="183"/>
        <item x="84"/>
        <item x="12"/>
        <item x="39"/>
        <item x="13"/>
        <item x="197"/>
        <item x="118"/>
        <item x="107"/>
        <item x="59"/>
        <item x="98"/>
        <item x="100"/>
        <item x="129"/>
        <item x="62"/>
        <item x="14"/>
        <item x="116"/>
        <item x="101"/>
        <item x="15"/>
        <item x="109"/>
        <item x="36"/>
        <item x="97"/>
        <item x="131"/>
        <item x="153"/>
        <item x="16"/>
        <item x="35"/>
        <item x="192"/>
        <item x="178"/>
        <item x="158"/>
        <item x="85"/>
        <item x="188"/>
        <item x="40"/>
        <item x="17"/>
        <item x="74"/>
        <item x="71"/>
        <item x="206"/>
        <item x="170"/>
        <item x="19"/>
        <item x="145"/>
        <item x="78"/>
        <item x="20"/>
        <item x="198"/>
        <item x="119"/>
        <item x="110"/>
        <item x="86"/>
        <item x="154"/>
        <item x="37"/>
        <item x="177"/>
        <item x="76"/>
        <item x="41"/>
        <item x="21"/>
        <item x="159"/>
        <item x="22"/>
        <item x="93"/>
        <item x="66"/>
        <item x="196"/>
        <item x="200"/>
        <item x="34"/>
        <item x="156"/>
        <item x="23"/>
        <item x="45"/>
        <item x="108"/>
        <item x="43"/>
        <item x="73"/>
        <item x="24"/>
        <item x="31"/>
        <item x="25"/>
        <item x="26"/>
        <item x="147"/>
        <item x="203"/>
        <item x="126"/>
        <item x="27"/>
        <item x="80"/>
        <item x="130"/>
        <item x="28"/>
        <item x="29"/>
        <item x="104"/>
        <item x="30"/>
        <item x="87"/>
        <item x="123"/>
        <item x="103"/>
        <item x="139"/>
        <item x="113"/>
        <item x="160"/>
        <item x="128"/>
        <item x="199"/>
        <item x="122"/>
        <item x="117"/>
        <item x="32"/>
        <item x="99"/>
        <item x="96"/>
        <item x="44"/>
        <item x="171"/>
        <item x="194"/>
        <item x="53"/>
        <item x="90"/>
        <item x="164"/>
        <item x="163"/>
        <item x="140"/>
        <item x="174"/>
        <item x="186"/>
        <item x="181"/>
        <item x="95"/>
        <item x="179"/>
        <item x="173"/>
        <item x="144"/>
        <item x="52"/>
        <item x="55"/>
        <item x="141"/>
        <item x="172"/>
        <item x="184"/>
        <item x="47"/>
        <item x="189"/>
        <item t="default"/>
      </items>
    </pivotField>
    <pivotField showAll="0"/>
    <pivotField dataField="1" showAll="0"/>
    <pivotField numFmtId="164" showAll="0"/>
    <pivotField dataField="1" numFmtId="9" showAll="0"/>
    <pivotField numFmtId="9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3" showAll="0"/>
    <pivotField dataField="1" numFmtId="3" showAll="0"/>
    <pivotField numFmtId="3" showAll="0"/>
    <pivotField numFmtId="3" showAll="0"/>
    <pivotField numFmtId="3" showAll="0"/>
  </pivotFields>
  <rowFields count="1">
    <field x="2"/>
  </rowFields>
  <rowItems count="2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hier="-1"/>
    <pageField fld="1" hier="-1"/>
  </pageFields>
  <dataFields count="4">
    <dataField name="Sum of HEILSDAGSÍG" fld="4" baseField="1" baseItem="0" numFmtId="164"/>
    <dataField name="Sum of % leikskóla-" fld="6" baseField="1" baseItem="0" numFmtId="9"/>
    <dataField name="Sum of Brúttó -innri leiga/ hdig" fld="19" baseField="2" baseItem="0" numFmtId="3"/>
    <dataField name="Sum of Nettó - innri leiga(hdig" fld="20" baseField="2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61E0-0D73-4CC9-BD6C-5CA488247843}">
  <dimension ref="A1:E212"/>
  <sheetViews>
    <sheetView workbookViewId="0">
      <selection activeCell="I22" sqref="I22"/>
    </sheetView>
  </sheetViews>
  <sheetFormatPr defaultRowHeight="15"/>
  <cols>
    <col min="1" max="1" width="46" bestFit="1" customWidth="1"/>
    <col min="2" max="2" width="19.5703125" bestFit="1" customWidth="1"/>
    <col min="3" max="3" width="18.42578125" bestFit="1" customWidth="1"/>
    <col min="4" max="4" width="28.85546875" bestFit="1" customWidth="1"/>
    <col min="5" max="5" width="28.28515625" bestFit="1" customWidth="1"/>
    <col min="6" max="6" width="4" bestFit="1" customWidth="1"/>
    <col min="7" max="7" width="6" bestFit="1" customWidth="1"/>
    <col min="8" max="8" width="4" bestFit="1" customWidth="1"/>
    <col min="9" max="9" width="5" bestFit="1" customWidth="1"/>
    <col min="10" max="10" width="6" bestFit="1" customWidth="1"/>
    <col min="11" max="12" width="3" bestFit="1" customWidth="1"/>
    <col min="13" max="13" width="7" bestFit="1" customWidth="1"/>
    <col min="14" max="14" width="6" bestFit="1" customWidth="1"/>
    <col min="15" max="15" width="3" bestFit="1" customWidth="1"/>
    <col min="16" max="16" width="6" bestFit="1" customWidth="1"/>
    <col min="17" max="20" width="7" bestFit="1" customWidth="1"/>
    <col min="21" max="22" width="6" bestFit="1" customWidth="1"/>
    <col min="23" max="26" width="7" bestFit="1" customWidth="1"/>
    <col min="27" max="27" width="3" bestFit="1" customWidth="1"/>
    <col min="28" max="28" width="6" bestFit="1" customWidth="1"/>
    <col min="29" max="31" width="7" bestFit="1" customWidth="1"/>
    <col min="32" max="32" width="3" bestFit="1" customWidth="1"/>
    <col min="33" max="34" width="7" bestFit="1" customWidth="1"/>
    <col min="35" max="35" width="5" bestFit="1" customWidth="1"/>
    <col min="36" max="37" width="7" bestFit="1" customWidth="1"/>
    <col min="38" max="38" width="5" bestFit="1" customWidth="1"/>
    <col min="39" max="39" width="6" bestFit="1" customWidth="1"/>
    <col min="40" max="40" width="3" bestFit="1" customWidth="1"/>
    <col min="41" max="42" width="5" bestFit="1" customWidth="1"/>
    <col min="43" max="43" width="6" bestFit="1" customWidth="1"/>
    <col min="44" max="44" width="3" bestFit="1" customWidth="1"/>
    <col min="45" max="45" width="5" bestFit="1" customWidth="1"/>
    <col min="46" max="46" width="7" bestFit="1" customWidth="1"/>
    <col min="47" max="48" width="6" bestFit="1" customWidth="1"/>
    <col min="49" max="49" width="5" bestFit="1" customWidth="1"/>
    <col min="50" max="51" width="7" bestFit="1" customWidth="1"/>
    <col min="52" max="52" width="3" bestFit="1" customWidth="1"/>
    <col min="53" max="53" width="6" bestFit="1" customWidth="1"/>
    <col min="54" max="54" width="5" bestFit="1" customWidth="1"/>
    <col min="55" max="55" width="3" bestFit="1" customWidth="1"/>
    <col min="56" max="58" width="7" bestFit="1" customWidth="1"/>
    <col min="59" max="59" width="6" bestFit="1" customWidth="1"/>
    <col min="60" max="61" width="7" bestFit="1" customWidth="1"/>
    <col min="62" max="63" width="6" bestFit="1" customWidth="1"/>
    <col min="64" max="64" width="7" bestFit="1" customWidth="1"/>
    <col min="65" max="65" width="5" bestFit="1" customWidth="1"/>
    <col min="66" max="66" width="7" bestFit="1" customWidth="1"/>
    <col min="67" max="67" width="6" bestFit="1" customWidth="1"/>
    <col min="68" max="68" width="3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3" width="7" bestFit="1" customWidth="1"/>
    <col min="74" max="74" width="5" bestFit="1" customWidth="1"/>
    <col min="75" max="75" width="6" bestFit="1" customWidth="1"/>
    <col min="76" max="76" width="7" bestFit="1" customWidth="1"/>
    <col min="77" max="77" width="3" bestFit="1" customWidth="1"/>
    <col min="78" max="83" width="7" bestFit="1" customWidth="1"/>
    <col min="84" max="84" width="6" bestFit="1" customWidth="1"/>
    <col min="85" max="85" width="3" bestFit="1" customWidth="1"/>
    <col min="86" max="86" width="7" bestFit="1" customWidth="1"/>
    <col min="87" max="87" width="6" bestFit="1" customWidth="1"/>
    <col min="88" max="88" width="7" bestFit="1" customWidth="1"/>
    <col min="89" max="89" width="5" bestFit="1" customWidth="1"/>
    <col min="90" max="91" width="7" bestFit="1" customWidth="1"/>
    <col min="92" max="92" width="5" bestFit="1" customWidth="1"/>
    <col min="93" max="93" width="6" bestFit="1" customWidth="1"/>
    <col min="94" max="96" width="7" bestFit="1" customWidth="1"/>
    <col min="97" max="97" width="5" bestFit="1" customWidth="1"/>
    <col min="98" max="100" width="7" bestFit="1" customWidth="1"/>
    <col min="101" max="101" width="5" bestFit="1" customWidth="1"/>
    <col min="102" max="102" width="6" bestFit="1" customWidth="1"/>
    <col min="103" max="103" width="7" bestFit="1" customWidth="1"/>
    <col min="104" max="104" width="3" bestFit="1" customWidth="1"/>
    <col min="105" max="106" width="7" bestFit="1" customWidth="1"/>
    <col min="107" max="107" width="3" bestFit="1" customWidth="1"/>
    <col min="108" max="108" width="7" bestFit="1" customWidth="1"/>
    <col min="109" max="109" width="5" bestFit="1" customWidth="1"/>
    <col min="110" max="110" width="7" bestFit="1" customWidth="1"/>
    <col min="111" max="111" width="6" bestFit="1" customWidth="1"/>
    <col min="112" max="112" width="7" bestFit="1" customWidth="1"/>
    <col min="113" max="113" width="6" bestFit="1" customWidth="1"/>
    <col min="114" max="114" width="7" bestFit="1" customWidth="1"/>
    <col min="115" max="115" width="5" bestFit="1" customWidth="1"/>
    <col min="116" max="118" width="7" bestFit="1" customWidth="1"/>
    <col min="119" max="119" width="6" bestFit="1" customWidth="1"/>
    <col min="120" max="120" width="7" bestFit="1" customWidth="1"/>
    <col min="121" max="121" width="5" bestFit="1" customWidth="1"/>
    <col min="122" max="122" width="6" bestFit="1" customWidth="1"/>
    <col min="123" max="123" width="5" bestFit="1" customWidth="1"/>
    <col min="124" max="124" width="7" bestFit="1" customWidth="1"/>
    <col min="125" max="125" width="6" bestFit="1" customWidth="1"/>
    <col min="126" max="126" width="5" bestFit="1" customWidth="1"/>
    <col min="127" max="130" width="7" bestFit="1" customWidth="1"/>
    <col min="131" max="131" width="5" bestFit="1" customWidth="1"/>
    <col min="132" max="132" width="3" bestFit="1" customWidth="1"/>
    <col min="133" max="134" width="6" bestFit="1" customWidth="1"/>
    <col min="135" max="135" width="3" bestFit="1" customWidth="1"/>
    <col min="136" max="137" width="6" bestFit="1" customWidth="1"/>
    <col min="138" max="138" width="7" bestFit="1" customWidth="1"/>
    <col min="139" max="139" width="5" bestFit="1" customWidth="1"/>
    <col min="140" max="141" width="7" bestFit="1" customWidth="1"/>
    <col min="142" max="142" width="3" bestFit="1" customWidth="1"/>
    <col min="143" max="144" width="7" bestFit="1" customWidth="1"/>
    <col min="145" max="145" width="3" bestFit="1" customWidth="1"/>
    <col min="146" max="146" width="7" bestFit="1" customWidth="1"/>
    <col min="147" max="147" width="5" bestFit="1" customWidth="1"/>
    <col min="148" max="150" width="7" bestFit="1" customWidth="1"/>
    <col min="151" max="151" width="4" bestFit="1" customWidth="1"/>
    <col min="152" max="152" width="7" bestFit="1" customWidth="1"/>
    <col min="153" max="153" width="6" bestFit="1" customWidth="1"/>
    <col min="154" max="154" width="7" bestFit="1" customWidth="1"/>
    <col min="155" max="155" width="8" bestFit="1" customWidth="1"/>
    <col min="156" max="156" width="6" bestFit="1" customWidth="1"/>
    <col min="157" max="157" width="7" bestFit="1" customWidth="1"/>
    <col min="158" max="158" width="8" bestFit="1" customWidth="1"/>
    <col min="159" max="159" width="7" bestFit="1" customWidth="1"/>
    <col min="160" max="161" width="8" bestFit="1" customWidth="1"/>
    <col min="162" max="162" width="4" bestFit="1" customWidth="1"/>
    <col min="163" max="163" width="8" bestFit="1" customWidth="1"/>
    <col min="164" max="164" width="7" bestFit="1" customWidth="1"/>
    <col min="165" max="165" width="8" bestFit="1" customWidth="1"/>
    <col min="166" max="166" width="7" bestFit="1" customWidth="1"/>
    <col min="167" max="167" width="6" bestFit="1" customWidth="1"/>
    <col min="168" max="169" width="8" bestFit="1" customWidth="1"/>
    <col min="170" max="171" width="7" bestFit="1" customWidth="1"/>
    <col min="172" max="174" width="8" bestFit="1" customWidth="1"/>
    <col min="175" max="175" width="7" bestFit="1" customWidth="1"/>
    <col min="176" max="176" width="4" bestFit="1" customWidth="1"/>
    <col min="177" max="177" width="7" bestFit="1" customWidth="1"/>
    <col min="178" max="178" width="4" bestFit="1" customWidth="1"/>
    <col min="179" max="181" width="8" bestFit="1" customWidth="1"/>
    <col min="182" max="182" width="7" bestFit="1" customWidth="1"/>
    <col min="183" max="185" width="8" bestFit="1" customWidth="1"/>
    <col min="186" max="186" width="6" bestFit="1" customWidth="1"/>
    <col min="187" max="191" width="8" bestFit="1" customWidth="1"/>
    <col min="192" max="192" width="4" bestFit="1" customWidth="1"/>
    <col min="193" max="196" width="8" bestFit="1" customWidth="1"/>
    <col min="197" max="197" width="11.28515625" bestFit="1" customWidth="1"/>
  </cols>
  <sheetData>
    <row r="1" spans="1:5">
      <c r="A1" s="125" t="s">
        <v>3</v>
      </c>
      <c r="B1" t="s">
        <v>316</v>
      </c>
    </row>
    <row r="2" spans="1:5">
      <c r="A2" s="125" t="s">
        <v>4</v>
      </c>
      <c r="B2" t="s">
        <v>316</v>
      </c>
    </row>
    <row r="4" spans="1:5">
      <c r="A4" s="125" t="s">
        <v>317</v>
      </c>
      <c r="B4" t="s">
        <v>319</v>
      </c>
      <c r="C4" t="s">
        <v>323</v>
      </c>
      <c r="D4" t="s">
        <v>320</v>
      </c>
      <c r="E4" t="s">
        <v>321</v>
      </c>
    </row>
    <row r="5" spans="1:5">
      <c r="A5" s="126" t="s">
        <v>116</v>
      </c>
      <c r="B5" s="7">
        <v>99.125</v>
      </c>
      <c r="C5" s="10">
        <v>0.33919382504288165</v>
      </c>
      <c r="D5" s="9">
        <v>2081.776665825977</v>
      </c>
      <c r="E5" s="9">
        <v>1641.6580983606557</v>
      </c>
    </row>
    <row r="6" spans="1:5">
      <c r="A6" s="126" t="s">
        <v>188</v>
      </c>
      <c r="B6" s="7">
        <v>49</v>
      </c>
      <c r="C6" s="10">
        <v>7.3260073260073263E-2</v>
      </c>
      <c r="D6" s="9">
        <v>2453.4566938775511</v>
      </c>
      <c r="E6" s="9">
        <v>2037.1573469387756</v>
      </c>
    </row>
    <row r="7" spans="1:5">
      <c r="A7" s="126" t="s">
        <v>223</v>
      </c>
      <c r="B7" s="7">
        <v>16.375</v>
      </c>
      <c r="C7" s="10">
        <v>0</v>
      </c>
      <c r="D7" s="9">
        <v>2051.2366412213742</v>
      </c>
      <c r="E7" s="9">
        <v>1815.5114503816794</v>
      </c>
    </row>
    <row r="8" spans="1:5">
      <c r="A8" s="126" t="s">
        <v>43</v>
      </c>
      <c r="B8" s="7">
        <v>58.75</v>
      </c>
      <c r="C8" s="10">
        <v>0.20946822308690013</v>
      </c>
      <c r="D8" s="9">
        <v>2362.2984851063829</v>
      </c>
      <c r="E8" s="9">
        <v>1986.4643063829787</v>
      </c>
    </row>
    <row r="9" spans="1:5">
      <c r="A9" s="126" t="s">
        <v>175</v>
      </c>
      <c r="B9" s="7">
        <v>25.375</v>
      </c>
      <c r="C9" s="10">
        <v>0.125</v>
      </c>
      <c r="D9" s="9">
        <v>2489.3583054187193</v>
      </c>
      <c r="E9" s="9">
        <v>2155.7840394088671</v>
      </c>
    </row>
    <row r="10" spans="1:5">
      <c r="A10" s="126" t="s">
        <v>74</v>
      </c>
      <c r="B10" s="7">
        <v>48.875</v>
      </c>
      <c r="C10" s="10">
        <v>0.26315789473684209</v>
      </c>
      <c r="D10" s="9">
        <v>1962.6459539641944</v>
      </c>
      <c r="E10" s="9">
        <v>1735.6659846547311</v>
      </c>
    </row>
    <row r="11" spans="1:5">
      <c r="A11" s="126" t="s">
        <v>189</v>
      </c>
      <c r="B11" s="7">
        <v>9.125</v>
      </c>
      <c r="C11" s="10">
        <v>9.0909090909090912E-2</v>
      </c>
      <c r="D11" s="9">
        <v>2938.7578082191781</v>
      </c>
      <c r="E11" s="9">
        <v>2543.474301369863</v>
      </c>
    </row>
    <row r="12" spans="1:5">
      <c r="A12" s="126" t="s">
        <v>135</v>
      </c>
      <c r="B12" s="7">
        <v>82.625</v>
      </c>
      <c r="C12" s="10">
        <v>0.17849758787043415</v>
      </c>
      <c r="D12" s="9">
        <v>2400.3741119515885</v>
      </c>
      <c r="E12" s="9">
        <v>2029.4100816944024</v>
      </c>
    </row>
    <row r="13" spans="1:5">
      <c r="A13" s="126" t="s">
        <v>82</v>
      </c>
      <c r="B13" s="7">
        <v>119.25</v>
      </c>
      <c r="C13" s="10">
        <v>0.33369408369408371</v>
      </c>
      <c r="D13" s="9">
        <v>2308.9172578616353</v>
      </c>
      <c r="E13" s="9">
        <v>2050.142322851153</v>
      </c>
    </row>
    <row r="14" spans="1:5">
      <c r="A14" s="126" t="s">
        <v>287</v>
      </c>
      <c r="B14" s="7">
        <v>19.75</v>
      </c>
      <c r="C14" s="10">
        <v>0.3125</v>
      </c>
      <c r="D14" s="9">
        <v>2761.5450126582277</v>
      </c>
      <c r="E14" s="9">
        <v>2275.6760506329115</v>
      </c>
    </row>
    <row r="15" spans="1:5">
      <c r="A15" s="126" t="s">
        <v>76</v>
      </c>
      <c r="B15" s="7">
        <v>121</v>
      </c>
      <c r="C15" s="10">
        <v>0.15569709837225762</v>
      </c>
      <c r="D15" s="9">
        <v>2320.2556280991739</v>
      </c>
      <c r="E15" s="9">
        <v>2077.8715371900826</v>
      </c>
    </row>
    <row r="16" spans="1:5">
      <c r="A16" s="126" t="s">
        <v>255</v>
      </c>
      <c r="B16" s="7">
        <v>8.5</v>
      </c>
      <c r="C16" s="10">
        <v>0.43396226415094341</v>
      </c>
      <c r="D16" s="9">
        <v>0</v>
      </c>
      <c r="E16" s="9">
        <v>0</v>
      </c>
    </row>
    <row r="17" spans="1:5">
      <c r="A17" s="126" t="s">
        <v>71</v>
      </c>
      <c r="B17" s="7">
        <v>94.625</v>
      </c>
      <c r="C17" s="10">
        <v>0.23611635814129203</v>
      </c>
      <c r="D17" s="9">
        <v>1931.0887926023779</v>
      </c>
      <c r="E17" s="9">
        <v>1631.5987635402905</v>
      </c>
    </row>
    <row r="18" spans="1:5">
      <c r="A18" s="126" t="s">
        <v>224</v>
      </c>
      <c r="B18" s="7">
        <v>94.875</v>
      </c>
      <c r="C18" s="10">
        <v>0.30807397383852048</v>
      </c>
      <c r="D18" s="9">
        <v>2387.5052332015812</v>
      </c>
      <c r="E18" s="9">
        <v>2001.2062714097497</v>
      </c>
    </row>
    <row r="19" spans="1:5">
      <c r="A19" s="126" t="s">
        <v>251</v>
      </c>
      <c r="B19" s="7">
        <v>30.5</v>
      </c>
      <c r="C19" s="10">
        <v>0.2938295788442703</v>
      </c>
      <c r="D19" s="9">
        <v>2757.0135409836066</v>
      </c>
      <c r="E19" s="9">
        <v>2273.3367868852456</v>
      </c>
    </row>
    <row r="20" spans="1:5">
      <c r="A20" s="126" t="s">
        <v>79</v>
      </c>
      <c r="B20" s="7">
        <v>105.25</v>
      </c>
      <c r="C20" s="10">
        <v>0.18861993083935871</v>
      </c>
      <c r="D20" s="9">
        <v>2266.8548693586699</v>
      </c>
      <c r="E20" s="9">
        <v>1936.089434679335</v>
      </c>
    </row>
    <row r="21" spans="1:5">
      <c r="A21" s="126" t="s">
        <v>117</v>
      </c>
      <c r="B21" s="7">
        <v>24</v>
      </c>
      <c r="C21" s="10">
        <v>0</v>
      </c>
      <c r="D21" s="9">
        <v>1665.4029583333333</v>
      </c>
      <c r="E21" s="9">
        <v>1133.2226666666668</v>
      </c>
    </row>
    <row r="22" spans="1:5">
      <c r="A22" s="126" t="s">
        <v>81</v>
      </c>
      <c r="B22" s="7">
        <v>123</v>
      </c>
      <c r="C22" s="10">
        <v>0.28191834089436163</v>
      </c>
      <c r="D22" s="9">
        <v>2027.6640487804877</v>
      </c>
      <c r="E22" s="9">
        <v>1769.04381300813</v>
      </c>
    </row>
    <row r="23" spans="1:5">
      <c r="A23" s="126" t="s">
        <v>83</v>
      </c>
      <c r="B23" s="7">
        <v>134.5</v>
      </c>
      <c r="C23" s="10">
        <v>0.24837007140639553</v>
      </c>
      <c r="D23" s="9">
        <v>2035.5579628252785</v>
      </c>
      <c r="E23" s="9">
        <v>1769.6790631970259</v>
      </c>
    </row>
    <row r="24" spans="1:5">
      <c r="A24" s="126" t="s">
        <v>263</v>
      </c>
      <c r="B24" s="7">
        <v>125.125</v>
      </c>
      <c r="C24" s="10">
        <v>0.24286563614744353</v>
      </c>
      <c r="D24" s="9">
        <v>2215.8742937062939</v>
      </c>
      <c r="E24" s="9">
        <v>1869.9713246753247</v>
      </c>
    </row>
    <row r="25" spans="1:5">
      <c r="A25" s="126" t="s">
        <v>111</v>
      </c>
      <c r="B25" s="7">
        <v>84.75</v>
      </c>
      <c r="C25" s="10">
        <v>0.14495331258337035</v>
      </c>
      <c r="D25" s="9">
        <v>2141.2618289085544</v>
      </c>
      <c r="E25" s="9">
        <v>1693.7387138643069</v>
      </c>
    </row>
    <row r="26" spans="1:5">
      <c r="A26" s="126" t="s">
        <v>265</v>
      </c>
      <c r="B26" s="7">
        <v>66.625</v>
      </c>
      <c r="C26" s="10">
        <v>0.20715835140997832</v>
      </c>
      <c r="D26" s="9">
        <v>2498.9207954971857</v>
      </c>
      <c r="E26" s="9">
        <v>2136.6140037523451</v>
      </c>
    </row>
    <row r="27" spans="1:5">
      <c r="A27" s="126" t="s">
        <v>158</v>
      </c>
      <c r="B27" s="7">
        <v>78.375</v>
      </c>
      <c r="C27" s="10">
        <v>0.59836065573770503</v>
      </c>
      <c r="D27" s="9">
        <v>1968.4211036682618</v>
      </c>
      <c r="E27" s="9">
        <v>1574.2224306220096</v>
      </c>
    </row>
    <row r="28" spans="1:5">
      <c r="A28" s="126" t="s">
        <v>145</v>
      </c>
      <c r="B28" s="7">
        <v>92.25</v>
      </c>
      <c r="C28" s="10">
        <v>0.2449331608451919</v>
      </c>
      <c r="D28" s="9">
        <v>2095.4198157181572</v>
      </c>
      <c r="E28" s="9">
        <v>1721.2556097560973</v>
      </c>
    </row>
    <row r="29" spans="1:5">
      <c r="A29" s="126" t="s">
        <v>119</v>
      </c>
      <c r="B29" s="7">
        <v>73.125</v>
      </c>
      <c r="C29" s="10">
        <v>0.28632251197445452</v>
      </c>
      <c r="D29" s="9">
        <v>2266.2575726495725</v>
      </c>
      <c r="E29" s="9">
        <v>1802.8972170940172</v>
      </c>
    </row>
    <row r="30" spans="1:5">
      <c r="A30" s="126" t="s">
        <v>269</v>
      </c>
      <c r="B30" s="7">
        <v>20.625</v>
      </c>
      <c r="C30" s="10">
        <v>0.13106159895150721</v>
      </c>
      <c r="D30" s="9">
        <v>2286.6049939393943</v>
      </c>
      <c r="E30" s="9">
        <v>1883.752290909091</v>
      </c>
    </row>
    <row r="31" spans="1:5">
      <c r="A31" s="126" t="s">
        <v>211</v>
      </c>
      <c r="B31" s="7">
        <v>95.875</v>
      </c>
      <c r="C31" s="10">
        <v>0.46644419725621061</v>
      </c>
      <c r="D31" s="9">
        <v>2223.3474211212515</v>
      </c>
      <c r="E31" s="9">
        <v>1757.1848657105609</v>
      </c>
    </row>
    <row r="32" spans="1:5">
      <c r="A32" s="126" t="s">
        <v>181</v>
      </c>
      <c r="B32" s="7">
        <v>12.125</v>
      </c>
      <c r="C32" s="10">
        <v>0.25125628140703515</v>
      </c>
      <c r="D32" s="9">
        <v>2430.2676288659791</v>
      </c>
      <c r="E32" s="9">
        <v>1845.618804123711</v>
      </c>
    </row>
    <row r="33" spans="1:5">
      <c r="A33" s="126" t="s">
        <v>152</v>
      </c>
      <c r="B33" s="7">
        <v>59.25</v>
      </c>
      <c r="C33" s="10">
        <v>0.27761542957334895</v>
      </c>
      <c r="D33" s="9">
        <v>2467.513316455696</v>
      </c>
      <c r="E33" s="9">
        <v>1965.0278987341771</v>
      </c>
    </row>
    <row r="34" spans="1:5">
      <c r="A34" s="126" t="s">
        <v>90</v>
      </c>
      <c r="B34" s="7">
        <v>132.375</v>
      </c>
      <c r="C34" s="10">
        <v>0.57758128921848262</v>
      </c>
      <c r="D34" s="9">
        <v>2520.8339036827197</v>
      </c>
      <c r="E34" s="9">
        <v>2156.5057525967895</v>
      </c>
    </row>
    <row r="35" spans="1:5">
      <c r="A35" s="126" t="s">
        <v>73</v>
      </c>
      <c r="B35" s="7">
        <v>95.625</v>
      </c>
      <c r="C35" s="10">
        <v>0.14169323414806942</v>
      </c>
      <c r="D35" s="9">
        <v>2355.4906875816991</v>
      </c>
      <c r="E35" s="9">
        <v>2113.5935895424836</v>
      </c>
    </row>
    <row r="36" spans="1:5">
      <c r="A36" s="126" t="s">
        <v>226</v>
      </c>
      <c r="B36" s="7">
        <v>61.75</v>
      </c>
      <c r="C36" s="10">
        <v>0.25975869410929736</v>
      </c>
      <c r="D36" s="9">
        <v>2266.4300242914978</v>
      </c>
      <c r="E36" s="9">
        <v>1964.9683562753037</v>
      </c>
    </row>
    <row r="37" spans="1:5">
      <c r="A37" s="126" t="s">
        <v>134</v>
      </c>
      <c r="B37" s="7">
        <v>83.75</v>
      </c>
      <c r="C37" s="10">
        <v>0.2725914861837192</v>
      </c>
      <c r="D37" s="9">
        <v>2210.8128597014929</v>
      </c>
      <c r="E37" s="9">
        <v>1817.0969194029851</v>
      </c>
    </row>
    <row r="38" spans="1:5">
      <c r="A38" s="126" t="s">
        <v>215</v>
      </c>
      <c r="B38" s="7">
        <v>3.75</v>
      </c>
      <c r="C38" s="10">
        <v>0</v>
      </c>
      <c r="D38" s="9">
        <v>1808.7669333333333</v>
      </c>
      <c r="E38" s="9">
        <v>1382.0522666666666</v>
      </c>
    </row>
    <row r="39" spans="1:5">
      <c r="A39" s="126" t="s">
        <v>209</v>
      </c>
      <c r="B39" s="7">
        <v>99.875</v>
      </c>
      <c r="C39" s="10">
        <v>0.4990751017388087</v>
      </c>
      <c r="D39" s="9">
        <v>1970.0301276595744</v>
      </c>
      <c r="E39" s="9">
        <v>1480.1464130162703</v>
      </c>
    </row>
    <row r="40" spans="1:5">
      <c r="A40" s="126" t="s">
        <v>205</v>
      </c>
      <c r="B40" s="7">
        <v>12.75</v>
      </c>
      <c r="C40" s="10">
        <v>0.29411764705882348</v>
      </c>
      <c r="D40" s="9">
        <v>0</v>
      </c>
      <c r="E40" s="9">
        <v>0</v>
      </c>
    </row>
    <row r="41" spans="1:5">
      <c r="A41" s="126" t="s">
        <v>282</v>
      </c>
      <c r="B41" s="7">
        <v>29.125</v>
      </c>
      <c r="C41" s="10">
        <v>0.17937219730941703</v>
      </c>
      <c r="D41" s="9">
        <v>2618.713854077253</v>
      </c>
      <c r="E41" s="9">
        <v>2335.6041201716739</v>
      </c>
    </row>
    <row r="42" spans="1:5">
      <c r="A42" s="126" t="s">
        <v>75</v>
      </c>
      <c r="B42" s="7">
        <v>44.25</v>
      </c>
      <c r="C42" s="10">
        <v>7.0921985815602828E-2</v>
      </c>
      <c r="D42" s="9">
        <v>0</v>
      </c>
      <c r="E42" s="9">
        <v>0</v>
      </c>
    </row>
    <row r="43" spans="1:5">
      <c r="A43" s="126" t="s">
        <v>141</v>
      </c>
      <c r="B43" s="7">
        <v>104.75</v>
      </c>
      <c r="C43" s="10">
        <v>0.26947368421052631</v>
      </c>
      <c r="D43" s="9">
        <v>1731.27446300716</v>
      </c>
      <c r="E43" s="9">
        <v>1315.9809069212411</v>
      </c>
    </row>
    <row r="44" spans="1:5">
      <c r="A44" s="126" t="s">
        <v>140</v>
      </c>
      <c r="B44" s="7">
        <v>46.75</v>
      </c>
      <c r="C44" s="10">
        <v>0.41793313069908816</v>
      </c>
      <c r="D44" s="9">
        <v>5257.1937754010705</v>
      </c>
      <c r="E44" s="9">
        <v>4622.9958502673799</v>
      </c>
    </row>
    <row r="45" spans="1:5">
      <c r="A45" s="126" t="s">
        <v>85</v>
      </c>
      <c r="B45" s="7">
        <v>178.125</v>
      </c>
      <c r="C45" s="10">
        <v>0.29447852760736198</v>
      </c>
      <c r="D45" s="9">
        <v>2056.9046007017541</v>
      </c>
      <c r="E45" s="9">
        <v>1798.4620743859648</v>
      </c>
    </row>
    <row r="46" spans="1:5">
      <c r="A46" s="126" t="s">
        <v>171</v>
      </c>
      <c r="B46" s="7">
        <v>7.875</v>
      </c>
      <c r="C46" s="10">
        <v>0</v>
      </c>
      <c r="D46" s="9">
        <v>2153.6507936507937</v>
      </c>
      <c r="E46" s="9">
        <v>1351.6190476190477</v>
      </c>
    </row>
    <row r="47" spans="1:5">
      <c r="A47" s="126" t="s">
        <v>86</v>
      </c>
      <c r="B47" s="7">
        <v>156.625</v>
      </c>
      <c r="C47" s="10">
        <v>0.42227183924085965</v>
      </c>
      <c r="D47" s="9">
        <v>2241.5670997605748</v>
      </c>
      <c r="E47" s="9">
        <v>1979.827818036712</v>
      </c>
    </row>
    <row r="48" spans="1:5">
      <c r="A48" s="126" t="s">
        <v>322</v>
      </c>
      <c r="B48" s="7">
        <v>5.8</v>
      </c>
      <c r="C48" s="10">
        <v>0</v>
      </c>
      <c r="D48" s="9">
        <v>2263.2758620689656</v>
      </c>
      <c r="E48" s="9">
        <v>2070.5172413793102</v>
      </c>
    </row>
    <row r="49" spans="1:5">
      <c r="A49" s="126" t="s">
        <v>221</v>
      </c>
      <c r="B49" s="7">
        <v>104.5</v>
      </c>
      <c r="C49" s="10">
        <v>0.25638051044083526</v>
      </c>
      <c r="D49" s="9">
        <v>2502.9861913875602</v>
      </c>
      <c r="E49" s="9">
        <v>2027.0656459330141</v>
      </c>
    </row>
    <row r="50" spans="1:5">
      <c r="A50" s="126" t="s">
        <v>109</v>
      </c>
      <c r="B50" s="7">
        <v>228.375</v>
      </c>
      <c r="C50" s="10">
        <v>0.32071576049552647</v>
      </c>
      <c r="D50" s="9">
        <v>2618.1632052545156</v>
      </c>
      <c r="E50" s="9">
        <v>2342.4572873563216</v>
      </c>
    </row>
    <row r="51" spans="1:5">
      <c r="A51" s="126" t="s">
        <v>173</v>
      </c>
      <c r="B51" s="7">
        <v>66.375</v>
      </c>
      <c r="C51" s="10">
        <v>0.30416272469252598</v>
      </c>
      <c r="D51" s="9">
        <v>3061.7008060263652</v>
      </c>
      <c r="E51" s="9">
        <v>2596.3860790960453</v>
      </c>
    </row>
    <row r="52" spans="1:5">
      <c r="A52" s="126" t="s">
        <v>58</v>
      </c>
      <c r="B52" s="7">
        <v>82.875</v>
      </c>
      <c r="C52" s="10">
        <v>0.35739173718267792</v>
      </c>
      <c r="D52" s="9">
        <v>2102.0652669683259</v>
      </c>
      <c r="E52" s="9">
        <v>1836.7695686274508</v>
      </c>
    </row>
    <row r="53" spans="1:5">
      <c r="A53" s="126" t="s">
        <v>159</v>
      </c>
      <c r="B53" s="7">
        <v>150.625</v>
      </c>
      <c r="C53" s="10">
        <v>0.45274476513865314</v>
      </c>
      <c r="D53" s="9">
        <v>1795.8524813278007</v>
      </c>
      <c r="E53" s="9">
        <v>1371.9670771784233</v>
      </c>
    </row>
    <row r="54" spans="1:5">
      <c r="A54" s="126" t="s">
        <v>121</v>
      </c>
      <c r="B54" s="7">
        <v>87.5</v>
      </c>
      <c r="C54" s="10">
        <v>0.21722043586995354</v>
      </c>
      <c r="D54" s="9">
        <v>2162.8619657142858</v>
      </c>
      <c r="E54" s="9">
        <v>1784.1025828571428</v>
      </c>
    </row>
    <row r="55" spans="1:5">
      <c r="A55" s="126" t="s">
        <v>286</v>
      </c>
      <c r="B55" s="7">
        <v>26.625</v>
      </c>
      <c r="C55" s="10">
        <v>0.25349087003222343</v>
      </c>
      <c r="D55" s="9">
        <v>3851.4684694835678</v>
      </c>
      <c r="E55" s="9">
        <v>3511.9791173708923</v>
      </c>
    </row>
    <row r="56" spans="1:5">
      <c r="A56" s="126" t="s">
        <v>229</v>
      </c>
      <c r="B56" s="7">
        <v>24.625</v>
      </c>
      <c r="C56" s="10">
        <v>0.42489270386266098</v>
      </c>
      <c r="D56" s="9">
        <v>2415.5318172588832</v>
      </c>
      <c r="E56" s="9">
        <v>2108.469888324873</v>
      </c>
    </row>
    <row r="57" spans="1:5">
      <c r="A57" s="126" t="s">
        <v>103</v>
      </c>
      <c r="B57" s="7">
        <v>81.25</v>
      </c>
      <c r="C57" s="10">
        <v>0.49418040737148405</v>
      </c>
      <c r="D57" s="9">
        <v>2479.1961107692305</v>
      </c>
      <c r="E57" s="9">
        <v>2114.9088123076922</v>
      </c>
    </row>
    <row r="58" spans="1:5">
      <c r="A58" s="126" t="s">
        <v>131</v>
      </c>
      <c r="B58" s="7">
        <v>106</v>
      </c>
      <c r="C58" s="10">
        <v>0.90222610368570277</v>
      </c>
      <c r="D58" s="9">
        <v>4949.218464856187</v>
      </c>
      <c r="E58" s="9">
        <v>4040.8229976187295</v>
      </c>
    </row>
    <row r="59" spans="1:5">
      <c r="A59" s="126" t="s">
        <v>105</v>
      </c>
      <c r="B59" s="7">
        <v>59</v>
      </c>
      <c r="C59" s="10">
        <v>0.33559650824442294</v>
      </c>
      <c r="D59" s="9">
        <v>3223.4799830508473</v>
      </c>
      <c r="E59" s="9">
        <v>2844.4714745762712</v>
      </c>
    </row>
    <row r="60" spans="1:5">
      <c r="A60" s="126" t="s">
        <v>262</v>
      </c>
      <c r="B60" s="7">
        <v>86.875</v>
      </c>
      <c r="C60" s="10">
        <v>0.33918351774132011</v>
      </c>
      <c r="D60" s="9">
        <v>2309.9315913669061</v>
      </c>
      <c r="E60" s="9">
        <v>1938.3583194244607</v>
      </c>
    </row>
    <row r="61" spans="1:5">
      <c r="A61" s="126" t="s">
        <v>26</v>
      </c>
      <c r="B61" s="7">
        <v>88</v>
      </c>
      <c r="C61" s="10">
        <v>0.46965959546127278</v>
      </c>
      <c r="D61" s="9">
        <v>2241.6837613636362</v>
      </c>
      <c r="E61" s="9">
        <v>1985.1865227272726</v>
      </c>
    </row>
    <row r="62" spans="1:5">
      <c r="A62" s="126" t="s">
        <v>163</v>
      </c>
      <c r="B62" s="7">
        <v>47.875</v>
      </c>
      <c r="C62" s="10">
        <v>0.28452830188679246</v>
      </c>
      <c r="D62" s="9">
        <v>3337.6639999999998</v>
      </c>
      <c r="E62" s="9">
        <v>2789.5287101827671</v>
      </c>
    </row>
    <row r="63" spans="1:5">
      <c r="A63" s="126" t="s">
        <v>27</v>
      </c>
      <c r="B63" s="7">
        <v>62.625</v>
      </c>
      <c r="C63" s="10">
        <v>0.2807017543859649</v>
      </c>
      <c r="D63" s="9">
        <v>2041.2934770459083</v>
      </c>
      <c r="E63" s="9">
        <v>1790.7938363273452</v>
      </c>
    </row>
    <row r="64" spans="1:5">
      <c r="A64" s="126" t="s">
        <v>123</v>
      </c>
      <c r="B64" s="7">
        <v>79.375</v>
      </c>
      <c r="C64" s="10">
        <v>0.38591549295774646</v>
      </c>
      <c r="D64" s="9">
        <v>2403.9172913385828</v>
      </c>
      <c r="E64" s="9">
        <v>2035.8780724409451</v>
      </c>
    </row>
    <row r="65" spans="1:5">
      <c r="A65" s="126" t="s">
        <v>94</v>
      </c>
      <c r="B65" s="7">
        <v>86.5</v>
      </c>
      <c r="C65" s="10">
        <v>0.45011389521640088</v>
      </c>
      <c r="D65" s="9">
        <v>2424.4209479768788</v>
      </c>
      <c r="E65" s="9">
        <v>2069.0157456647403</v>
      </c>
    </row>
    <row r="66" spans="1:5">
      <c r="A66" s="126" t="s">
        <v>195</v>
      </c>
      <c r="B66" s="7">
        <v>176</v>
      </c>
      <c r="C66" s="10">
        <v>0.3913706689910656</v>
      </c>
      <c r="D66" s="9">
        <v>2099.322096590909</v>
      </c>
      <c r="E66" s="9">
        <v>1692.2101534090909</v>
      </c>
    </row>
    <row r="67" spans="1:5">
      <c r="A67" s="126" t="s">
        <v>199</v>
      </c>
      <c r="B67" s="7">
        <v>51</v>
      </c>
      <c r="C67" s="10">
        <v>0.32501889644746784</v>
      </c>
      <c r="D67" s="9">
        <v>2071.6488039215687</v>
      </c>
      <c r="E67" s="9">
        <v>1623.8875490196078</v>
      </c>
    </row>
    <row r="68" spans="1:5">
      <c r="A68" s="126" t="s">
        <v>25</v>
      </c>
      <c r="B68" s="7">
        <v>101.75</v>
      </c>
      <c r="C68" s="10">
        <v>0.27058823529411768</v>
      </c>
      <c r="D68" s="9">
        <v>2125.0858869778872</v>
      </c>
      <c r="E68" s="9">
        <v>1872.1111842751843</v>
      </c>
    </row>
    <row r="69" spans="1:5">
      <c r="A69" s="126" t="s">
        <v>107</v>
      </c>
      <c r="B69" s="7">
        <v>82.625</v>
      </c>
      <c r="C69" s="10">
        <v>0.24444444444444446</v>
      </c>
      <c r="D69" s="9">
        <v>2379.4161815431162</v>
      </c>
      <c r="E69" s="9">
        <v>1972.624641452345</v>
      </c>
    </row>
    <row r="70" spans="1:5">
      <c r="A70" s="126" t="s">
        <v>28</v>
      </c>
      <c r="B70" s="7">
        <v>109.25</v>
      </c>
      <c r="C70" s="10">
        <v>0.1422981145499822</v>
      </c>
      <c r="D70" s="9">
        <v>2262.1005034324944</v>
      </c>
      <c r="E70" s="9">
        <v>2010.1638718535469</v>
      </c>
    </row>
    <row r="71" spans="1:5">
      <c r="A71" s="126" t="s">
        <v>201</v>
      </c>
      <c r="B71" s="7">
        <v>66.875</v>
      </c>
      <c r="C71" s="10">
        <v>0.15479876160990713</v>
      </c>
      <c r="D71" s="9">
        <v>1913.1166803738315</v>
      </c>
      <c r="E71" s="9">
        <v>1569.8413308411214</v>
      </c>
    </row>
    <row r="72" spans="1:5">
      <c r="A72" s="126" t="s">
        <v>203</v>
      </c>
      <c r="B72" s="7">
        <v>44.625</v>
      </c>
      <c r="C72" s="10">
        <v>0.48118727311552423</v>
      </c>
      <c r="D72" s="9">
        <v>5218.4982978938715</v>
      </c>
      <c r="E72" s="9">
        <v>4373.1189293529824</v>
      </c>
    </row>
    <row r="73" spans="1:5">
      <c r="A73" s="126" t="s">
        <v>91</v>
      </c>
      <c r="B73" s="7">
        <v>138.625</v>
      </c>
      <c r="C73" s="10">
        <v>0.22122492080253436</v>
      </c>
      <c r="D73" s="9">
        <v>2307.1037691614065</v>
      </c>
      <c r="E73" s="9">
        <v>1938.6307087466184</v>
      </c>
    </row>
    <row r="74" spans="1:5">
      <c r="A74" s="126" t="s">
        <v>280</v>
      </c>
      <c r="B74" s="7">
        <v>85.625</v>
      </c>
      <c r="C74" s="10">
        <v>0.33523809523809528</v>
      </c>
      <c r="D74" s="9">
        <v>2637.6235094890512</v>
      </c>
      <c r="E74" s="9">
        <v>2166.5437781021901</v>
      </c>
    </row>
    <row r="75" spans="1:5">
      <c r="A75" s="126" t="s">
        <v>197</v>
      </c>
      <c r="B75" s="7">
        <v>32.5</v>
      </c>
      <c r="C75" s="10">
        <v>0.38048780487804879</v>
      </c>
      <c r="D75" s="9">
        <v>2804.1700615384616</v>
      </c>
      <c r="E75" s="9">
        <v>1884.9321230769228</v>
      </c>
    </row>
    <row r="76" spans="1:5">
      <c r="A76" s="126" t="s">
        <v>63</v>
      </c>
      <c r="B76" s="7">
        <v>55.25</v>
      </c>
      <c r="C76" s="10">
        <v>0.31249999999999994</v>
      </c>
      <c r="D76" s="9">
        <v>2518.5090316742085</v>
      </c>
      <c r="E76" s="9">
        <v>2216.9031312217194</v>
      </c>
    </row>
    <row r="77" spans="1:5">
      <c r="A77" s="126" t="s">
        <v>29</v>
      </c>
      <c r="B77" s="7">
        <v>47.5</v>
      </c>
      <c r="C77" s="10">
        <v>0.4548611111111111</v>
      </c>
      <c r="D77" s="9">
        <v>2669.7515157894736</v>
      </c>
      <c r="E77" s="9">
        <v>2417.6227578947369</v>
      </c>
    </row>
    <row r="78" spans="1:5">
      <c r="A78" s="126" t="s">
        <v>247</v>
      </c>
      <c r="B78" s="7">
        <v>27.125</v>
      </c>
      <c r="C78" s="10">
        <v>0.53671706263498919</v>
      </c>
      <c r="D78" s="9">
        <v>3000.5914101382491</v>
      </c>
      <c r="E78" s="9">
        <v>2624.9382857142859</v>
      </c>
    </row>
    <row r="79" spans="1:5">
      <c r="A79" s="126" t="s">
        <v>30</v>
      </c>
      <c r="B79" s="7">
        <v>70.125</v>
      </c>
      <c r="C79" s="10">
        <v>0.45643939393939398</v>
      </c>
      <c r="D79" s="9">
        <v>2039.7398217468806</v>
      </c>
      <c r="E79" s="9">
        <v>1742.2737112299465</v>
      </c>
    </row>
    <row r="80" spans="1:5">
      <c r="A80" s="126" t="s">
        <v>242</v>
      </c>
      <c r="B80" s="7">
        <v>73.125</v>
      </c>
      <c r="C80" s="10">
        <v>0.11185682326621922</v>
      </c>
      <c r="D80" s="9">
        <v>2123.9860102564098</v>
      </c>
      <c r="E80" s="9">
        <v>1756.4656273504274</v>
      </c>
    </row>
    <row r="81" spans="1:5">
      <c r="A81" s="126" t="s">
        <v>93</v>
      </c>
      <c r="B81" s="7">
        <v>86.25</v>
      </c>
      <c r="C81" s="10">
        <v>0.47849705749207788</v>
      </c>
      <c r="D81" s="9">
        <v>2297.2819130434782</v>
      </c>
      <c r="E81" s="9">
        <v>1913.5862492753624</v>
      </c>
    </row>
    <row r="82" spans="1:5">
      <c r="A82" s="126" t="s">
        <v>95</v>
      </c>
      <c r="B82" s="7">
        <v>80.75</v>
      </c>
      <c r="C82" s="10">
        <v>0.37211009174311926</v>
      </c>
      <c r="D82" s="9">
        <v>2975.8949226006189</v>
      </c>
      <c r="E82" s="9">
        <v>2615.1393065015482</v>
      </c>
    </row>
    <row r="83" spans="1:5">
      <c r="A83" s="126" t="s">
        <v>31</v>
      </c>
      <c r="B83" s="7">
        <v>69</v>
      </c>
      <c r="C83" s="10">
        <v>0.21703743895822031</v>
      </c>
      <c r="D83" s="9">
        <v>2178.4712028985509</v>
      </c>
      <c r="E83" s="9">
        <v>1933.6388260869564</v>
      </c>
    </row>
    <row r="84" spans="1:5">
      <c r="A84" s="126" t="s">
        <v>179</v>
      </c>
      <c r="B84" s="7">
        <v>65.125</v>
      </c>
      <c r="C84" s="10">
        <v>0.23724792408066431</v>
      </c>
      <c r="D84" s="9">
        <v>2397.7686449136277</v>
      </c>
      <c r="E84" s="9">
        <v>2397.7686449136277</v>
      </c>
    </row>
    <row r="85" spans="1:5">
      <c r="A85" s="126" t="s">
        <v>241</v>
      </c>
      <c r="B85" s="7">
        <v>104.875</v>
      </c>
      <c r="C85" s="10">
        <v>0.1717557251908397</v>
      </c>
      <c r="D85" s="9">
        <v>2227.4864076281287</v>
      </c>
      <c r="E85" s="9">
        <v>1813.7782884386177</v>
      </c>
    </row>
    <row r="86" spans="1:5">
      <c r="A86" s="126" t="s">
        <v>101</v>
      </c>
      <c r="B86" s="7">
        <v>70.5</v>
      </c>
      <c r="C86" s="10">
        <v>0.30747531734837802</v>
      </c>
      <c r="D86" s="9">
        <v>2552.5591489361705</v>
      </c>
      <c r="E86" s="9">
        <v>2194.1126808510639</v>
      </c>
    </row>
    <row r="87" spans="1:5">
      <c r="A87" s="126" t="s">
        <v>32</v>
      </c>
      <c r="B87" s="7">
        <v>80</v>
      </c>
      <c r="C87" s="10">
        <v>0.47020178320037542</v>
      </c>
      <c r="D87" s="9">
        <v>2236.7177249999995</v>
      </c>
      <c r="E87" s="9">
        <v>1982.0852124999997</v>
      </c>
    </row>
    <row r="88" spans="1:5">
      <c r="A88" s="126" t="s">
        <v>98</v>
      </c>
      <c r="B88" s="7">
        <v>107</v>
      </c>
      <c r="C88" s="10">
        <v>0.35619047619047617</v>
      </c>
      <c r="D88" s="9">
        <v>2441.381214953271</v>
      </c>
      <c r="E88" s="9">
        <v>2045.7156822429906</v>
      </c>
    </row>
    <row r="89" spans="1:5">
      <c r="A89" s="126" t="s">
        <v>89</v>
      </c>
      <c r="B89" s="7">
        <v>74.5</v>
      </c>
      <c r="C89" s="10">
        <v>0.5622700998423541</v>
      </c>
      <c r="D89" s="9">
        <v>2832.6422416107384</v>
      </c>
      <c r="E89" s="9">
        <v>2486.5446442953021</v>
      </c>
    </row>
    <row r="90" spans="1:5">
      <c r="A90" s="126" t="s">
        <v>33</v>
      </c>
      <c r="B90" s="7">
        <v>51.875</v>
      </c>
      <c r="C90" s="10">
        <v>0.37542955326460481</v>
      </c>
      <c r="D90" s="9">
        <v>2068.1238361445785</v>
      </c>
      <c r="E90" s="9">
        <v>1830.2776867469879</v>
      </c>
    </row>
    <row r="91" spans="1:5">
      <c r="A91" s="126" t="s">
        <v>144</v>
      </c>
      <c r="B91" s="7">
        <v>95</v>
      </c>
      <c r="C91" s="10">
        <v>0.37917570498915409</v>
      </c>
      <c r="D91" s="9">
        <v>2145.352442105263</v>
      </c>
      <c r="E91" s="9">
        <v>1764.0247368421053</v>
      </c>
    </row>
    <row r="92" spans="1:5">
      <c r="A92" s="126" t="s">
        <v>154</v>
      </c>
      <c r="B92" s="7">
        <v>88.75</v>
      </c>
      <c r="C92" s="10">
        <v>0.29498269896193774</v>
      </c>
      <c r="D92" s="9">
        <v>2397.0762704225353</v>
      </c>
      <c r="E92" s="9">
        <v>2022.9209239436618</v>
      </c>
    </row>
    <row r="93" spans="1:5">
      <c r="A93" s="126" t="s">
        <v>67</v>
      </c>
      <c r="B93" s="7">
        <v>112.875</v>
      </c>
      <c r="C93" s="10">
        <v>0.1127789046653144</v>
      </c>
      <c r="D93" s="9">
        <v>2034.0250719822811</v>
      </c>
      <c r="E93" s="9">
        <v>1782.8700155038759</v>
      </c>
    </row>
    <row r="94" spans="1:5">
      <c r="A94" s="126" t="s">
        <v>177</v>
      </c>
      <c r="B94" s="7">
        <v>49.75</v>
      </c>
      <c r="C94" s="10">
        <v>0.25755287009063443</v>
      </c>
      <c r="D94" s="9">
        <v>2175.3118391959802</v>
      </c>
      <c r="E94" s="9">
        <v>1839.6815477386936</v>
      </c>
    </row>
    <row r="95" spans="1:5">
      <c r="A95" s="126" t="s">
        <v>35</v>
      </c>
      <c r="B95" s="7">
        <v>76.625</v>
      </c>
      <c r="C95" s="10">
        <v>0.22333891680625348</v>
      </c>
      <c r="D95" s="9">
        <v>2041.5488809135402</v>
      </c>
      <c r="E95" s="9">
        <v>1790.3003327895597</v>
      </c>
    </row>
    <row r="96" spans="1:5">
      <c r="A96" s="126" t="s">
        <v>96</v>
      </c>
      <c r="B96" s="7">
        <v>63.625</v>
      </c>
      <c r="C96" s="10">
        <v>0.36531986531986532</v>
      </c>
      <c r="D96" s="9">
        <v>2506.7324793713165</v>
      </c>
      <c r="E96" s="9">
        <v>2142.2804400785853</v>
      </c>
    </row>
    <row r="97" spans="1:5">
      <c r="A97" s="126" t="s">
        <v>180</v>
      </c>
      <c r="B97" s="7">
        <v>16.25</v>
      </c>
      <c r="C97" s="10">
        <v>0.5</v>
      </c>
      <c r="D97" s="9">
        <v>2407.2483692307692</v>
      </c>
      <c r="E97" s="9">
        <v>1783.703323076923</v>
      </c>
    </row>
    <row r="98" spans="1:5">
      <c r="A98" s="126" t="s">
        <v>217</v>
      </c>
      <c r="B98" s="7">
        <v>129.875</v>
      </c>
      <c r="C98" s="10">
        <v>0.2877717391304348</v>
      </c>
      <c r="D98" s="9">
        <v>2476.4314610202118</v>
      </c>
      <c r="E98" s="9">
        <v>2064.2170548604427</v>
      </c>
    </row>
    <row r="99" spans="1:5">
      <c r="A99" s="126" t="s">
        <v>34</v>
      </c>
      <c r="B99" s="7">
        <v>66.875</v>
      </c>
      <c r="C99" s="10">
        <v>0.10810810810810811</v>
      </c>
      <c r="D99" s="9">
        <v>2423.9833869158879</v>
      </c>
      <c r="E99" s="9">
        <v>2127.49978317757</v>
      </c>
    </row>
    <row r="100" spans="1:5">
      <c r="A100" s="126" t="s">
        <v>36</v>
      </c>
      <c r="B100" s="7">
        <v>79.125</v>
      </c>
      <c r="C100" s="10">
        <v>9.9502487562189046E-2</v>
      </c>
      <c r="D100" s="9">
        <v>2471.7001958925753</v>
      </c>
      <c r="E100" s="9">
        <v>2185.1173333333336</v>
      </c>
    </row>
    <row r="101" spans="1:5">
      <c r="A101" s="126" t="s">
        <v>253</v>
      </c>
      <c r="B101" s="7">
        <v>35.5</v>
      </c>
      <c r="C101" s="10">
        <v>0.23241317898486197</v>
      </c>
      <c r="D101" s="9">
        <v>2658.2663380281692</v>
      </c>
      <c r="E101" s="9">
        <v>2308.736816901408</v>
      </c>
    </row>
    <row r="102" spans="1:5">
      <c r="A102" s="126" t="s">
        <v>112</v>
      </c>
      <c r="B102" s="7">
        <v>53.875</v>
      </c>
      <c r="C102" s="10">
        <v>0.42187500000000006</v>
      </c>
      <c r="D102" s="9">
        <v>2627.5903851508115</v>
      </c>
      <c r="E102" s="9">
        <v>2158.9473225058005</v>
      </c>
    </row>
    <row r="103" spans="1:5">
      <c r="A103" s="126" t="s">
        <v>37</v>
      </c>
      <c r="B103" s="7">
        <v>95.875</v>
      </c>
      <c r="C103" s="10">
        <v>0.28101037437979248</v>
      </c>
      <c r="D103" s="9">
        <v>2147.6952073011735</v>
      </c>
      <c r="E103" s="9">
        <v>1881.7580495436764</v>
      </c>
    </row>
    <row r="104" spans="1:5">
      <c r="A104" s="126" t="s">
        <v>64</v>
      </c>
      <c r="B104" s="7">
        <v>87.375</v>
      </c>
      <c r="C104" s="10">
        <v>0.36079374624173183</v>
      </c>
      <c r="D104" s="9">
        <v>2138.1841716738199</v>
      </c>
      <c r="E104" s="9">
        <v>1859.711816881259</v>
      </c>
    </row>
    <row r="105" spans="1:5">
      <c r="A105" s="126" t="s">
        <v>38</v>
      </c>
      <c r="B105" s="7">
        <v>76.5</v>
      </c>
      <c r="C105" s="10">
        <v>0.21088769004413926</v>
      </c>
      <c r="D105" s="9">
        <v>2260.6960261437912</v>
      </c>
      <c r="E105" s="9">
        <v>2013.0280653594771</v>
      </c>
    </row>
    <row r="106" spans="1:5">
      <c r="A106" s="126" t="s">
        <v>273</v>
      </c>
      <c r="B106" s="7">
        <v>69.75</v>
      </c>
      <c r="C106" s="10">
        <v>0.14872192099147946</v>
      </c>
      <c r="D106" s="9">
        <v>2466.0703082437271</v>
      </c>
      <c r="E106" s="9">
        <v>2255.5172043010748</v>
      </c>
    </row>
    <row r="107" spans="1:5">
      <c r="A107" s="126" t="s">
        <v>148</v>
      </c>
      <c r="B107" s="7">
        <v>103.625</v>
      </c>
      <c r="C107" s="10">
        <v>0.23275862068965517</v>
      </c>
      <c r="D107" s="9">
        <v>2046.2562895054282</v>
      </c>
      <c r="E107" s="9">
        <v>1676.6440627261759</v>
      </c>
    </row>
    <row r="108" spans="1:5">
      <c r="A108" s="126" t="s">
        <v>137</v>
      </c>
      <c r="B108" s="7">
        <v>80.875</v>
      </c>
      <c r="C108" s="10">
        <v>0.26697353279631753</v>
      </c>
      <c r="D108" s="9">
        <v>2038.3443338485317</v>
      </c>
      <c r="E108" s="9">
        <v>1682.0656692426587</v>
      </c>
    </row>
    <row r="109" spans="1:5">
      <c r="A109" s="126" t="s">
        <v>84</v>
      </c>
      <c r="B109" s="7">
        <v>186</v>
      </c>
      <c r="C109" s="10">
        <v>0.46096659078625568</v>
      </c>
      <c r="D109" s="9">
        <v>4447.6949666245928</v>
      </c>
      <c r="E109" s="9">
        <v>3813.2350764669623</v>
      </c>
    </row>
    <row r="110" spans="1:5">
      <c r="A110" s="126" t="s">
        <v>127</v>
      </c>
      <c r="B110" s="7">
        <v>107.75</v>
      </c>
      <c r="C110" s="10">
        <v>0.31046365914786966</v>
      </c>
      <c r="D110" s="9">
        <v>2063.3304408352669</v>
      </c>
      <c r="E110" s="9">
        <v>1722.5831461716937</v>
      </c>
    </row>
    <row r="111" spans="1:5">
      <c r="A111" s="126" t="s">
        <v>129</v>
      </c>
      <c r="B111" s="7">
        <v>84.75</v>
      </c>
      <c r="C111" s="10">
        <v>0.25999223903764068</v>
      </c>
      <c r="D111" s="9">
        <v>1954.2043539823007</v>
      </c>
      <c r="E111" s="9">
        <v>1590.194749262537</v>
      </c>
    </row>
    <row r="112" spans="1:5">
      <c r="A112" s="126" t="s">
        <v>165</v>
      </c>
      <c r="B112" s="7">
        <v>19.25</v>
      </c>
      <c r="C112" s="10">
        <v>0.29585798816568049</v>
      </c>
      <c r="D112" s="9">
        <v>2815.8476363636364</v>
      </c>
      <c r="E112" s="9">
        <v>2393.0988571428575</v>
      </c>
    </row>
    <row r="113" spans="1:5">
      <c r="A113" s="126" t="s">
        <v>87</v>
      </c>
      <c r="B113" s="7">
        <v>125.625</v>
      </c>
      <c r="C113" s="10">
        <v>0.33586337760910817</v>
      </c>
      <c r="D113" s="9">
        <v>1811.0567164179104</v>
      </c>
      <c r="E113" s="9">
        <v>1557.2616915422886</v>
      </c>
    </row>
    <row r="114" spans="1:5">
      <c r="A114" s="126" t="s">
        <v>39</v>
      </c>
      <c r="B114" s="7">
        <v>51.375</v>
      </c>
      <c r="C114" s="10">
        <v>0.21398002853067047</v>
      </c>
      <c r="D114" s="9">
        <v>2468.879610705596</v>
      </c>
      <c r="E114" s="9">
        <v>2219.7488467153285</v>
      </c>
    </row>
    <row r="115" spans="1:5">
      <c r="A115" s="126" t="s">
        <v>146</v>
      </c>
      <c r="B115" s="7">
        <v>88.25</v>
      </c>
      <c r="C115" s="10">
        <v>0.50978723404255322</v>
      </c>
      <c r="D115" s="9">
        <v>2256.9219376770538</v>
      </c>
      <c r="E115" s="9">
        <v>1842.1549235127477</v>
      </c>
    </row>
    <row r="116" spans="1:5">
      <c r="A116" s="126" t="s">
        <v>130</v>
      </c>
      <c r="B116" s="7">
        <v>76.875</v>
      </c>
      <c r="C116" s="10">
        <v>0.29941203075531436</v>
      </c>
      <c r="D116" s="9">
        <v>2334.5655024390244</v>
      </c>
      <c r="E116" s="9">
        <v>1961.1634211382113</v>
      </c>
    </row>
    <row r="117" spans="1:5">
      <c r="A117" s="126" t="s">
        <v>40</v>
      </c>
      <c r="B117" s="7">
        <v>70.125</v>
      </c>
      <c r="C117" s="10">
        <v>0.25559105431309903</v>
      </c>
      <c r="D117" s="9">
        <v>2251.8210623885916</v>
      </c>
      <c r="E117" s="9">
        <v>1999.3894331550798</v>
      </c>
    </row>
    <row r="118" spans="1:5">
      <c r="A118" s="126" t="s">
        <v>139</v>
      </c>
      <c r="B118" s="7">
        <v>126.25</v>
      </c>
      <c r="C118" s="10">
        <v>0.15353598014888337</v>
      </c>
      <c r="D118" s="9">
        <v>1857.3273584158419</v>
      </c>
      <c r="E118" s="9">
        <v>1512.3477702970299</v>
      </c>
    </row>
    <row r="119" spans="1:5">
      <c r="A119" s="126" t="s">
        <v>61</v>
      </c>
      <c r="B119" s="7">
        <v>203.125</v>
      </c>
      <c r="C119" s="10">
        <v>0.56342547063099335</v>
      </c>
      <c r="D119" s="9">
        <v>4246.957257872109</v>
      </c>
      <c r="E119" s="9">
        <v>3619.0664836848696</v>
      </c>
    </row>
    <row r="120" spans="1:5">
      <c r="A120" s="126" t="s">
        <v>126</v>
      </c>
      <c r="B120" s="7">
        <v>113.75</v>
      </c>
      <c r="C120" s="10">
        <v>0.21432964329643295</v>
      </c>
      <c r="D120" s="9">
        <v>2074.7052747252746</v>
      </c>
      <c r="E120" s="9">
        <v>1685.4452659340659</v>
      </c>
    </row>
    <row r="121" spans="1:5">
      <c r="A121" s="126" t="s">
        <v>169</v>
      </c>
      <c r="B121" s="7">
        <v>77.75</v>
      </c>
      <c r="C121" s="10">
        <v>0.14840062926061878</v>
      </c>
      <c r="D121" s="9">
        <v>2113.397118971061</v>
      </c>
      <c r="E121" s="9">
        <v>1635.4376720257235</v>
      </c>
    </row>
    <row r="122" spans="1:5">
      <c r="A122" s="126" t="s">
        <v>207</v>
      </c>
      <c r="B122" s="7">
        <v>80.5</v>
      </c>
      <c r="C122" s="10">
        <v>0.466403162055336</v>
      </c>
      <c r="D122" s="9">
        <v>2513.6027577639752</v>
      </c>
      <c r="E122" s="9">
        <v>1995.2046956521735</v>
      </c>
    </row>
    <row r="123" spans="1:5">
      <c r="A123" s="126" t="s">
        <v>41</v>
      </c>
      <c r="B123" s="7">
        <v>107.75</v>
      </c>
      <c r="C123" s="10">
        <v>0.24738517507958163</v>
      </c>
      <c r="D123" s="9">
        <v>1866.6078700696057</v>
      </c>
      <c r="E123" s="9">
        <v>1618.1269883990722</v>
      </c>
    </row>
    <row r="124" spans="1:5">
      <c r="A124" s="126" t="s">
        <v>60</v>
      </c>
      <c r="B124" s="7">
        <v>101.25</v>
      </c>
      <c r="C124" s="10">
        <v>0.28883183568677795</v>
      </c>
      <c r="D124" s="9">
        <v>1909.1888197530864</v>
      </c>
      <c r="E124" s="9">
        <v>1636.0586172839505</v>
      </c>
    </row>
    <row r="125" spans="1:5">
      <c r="A125" s="126" t="s">
        <v>264</v>
      </c>
      <c r="B125" s="7">
        <v>125.875</v>
      </c>
      <c r="C125" s="10">
        <v>0.37262479871175525</v>
      </c>
      <c r="D125" s="9">
        <v>2322.3972989076465</v>
      </c>
      <c r="E125" s="9">
        <v>1947.852647467726</v>
      </c>
    </row>
    <row r="126" spans="1:5">
      <c r="A126" s="126" t="s">
        <v>244</v>
      </c>
      <c r="B126" s="7">
        <v>46.75</v>
      </c>
      <c r="C126" s="10">
        <v>0.11310861423220975</v>
      </c>
      <c r="D126" s="9">
        <v>2263.6598716577541</v>
      </c>
      <c r="E126" s="9">
        <v>1874.3285561497325</v>
      </c>
    </row>
    <row r="127" spans="1:5">
      <c r="A127" s="126" t="s">
        <v>212</v>
      </c>
      <c r="B127" s="7">
        <v>94.5</v>
      </c>
      <c r="C127" s="10">
        <v>0.38751107174490701</v>
      </c>
      <c r="D127" s="9">
        <v>1759.5701587301587</v>
      </c>
      <c r="E127" s="9">
        <v>1290.2009841269844</v>
      </c>
    </row>
    <row r="128" spans="1:5">
      <c r="A128" s="126" t="s">
        <v>113</v>
      </c>
      <c r="B128" s="7">
        <v>60.25</v>
      </c>
      <c r="C128" s="10">
        <v>0.28746177370030579</v>
      </c>
      <c r="D128" s="9">
        <v>2612.5132282157679</v>
      </c>
      <c r="E128" s="9">
        <v>2180.3654439834027</v>
      </c>
    </row>
    <row r="129" spans="1:5">
      <c r="A129" s="126" t="s">
        <v>259</v>
      </c>
      <c r="B129" s="7">
        <v>87.125</v>
      </c>
      <c r="C129" s="10">
        <v>0.14567109482363719</v>
      </c>
      <c r="D129" s="9">
        <v>1842.8059454806312</v>
      </c>
      <c r="E129" s="9">
        <v>1483.4260200860831</v>
      </c>
    </row>
    <row r="130" spans="1:5">
      <c r="A130" s="126" t="s">
        <v>65</v>
      </c>
      <c r="B130" s="7">
        <v>54.125</v>
      </c>
      <c r="C130" s="10">
        <v>0.16276041666666666</v>
      </c>
      <c r="D130" s="9">
        <v>2909.1126096997687</v>
      </c>
      <c r="E130" s="9">
        <v>2579.3541616628177</v>
      </c>
    </row>
    <row r="131" spans="1:5">
      <c r="A131" s="126" t="s">
        <v>42</v>
      </c>
      <c r="B131" s="7">
        <v>135.125</v>
      </c>
      <c r="C131" s="10">
        <v>0.8530022357074416</v>
      </c>
      <c r="D131" s="9">
        <v>4660.9593174988022</v>
      </c>
      <c r="E131" s="9">
        <v>4006.7521144315078</v>
      </c>
    </row>
    <row r="132" spans="1:5">
      <c r="A132" s="126" t="s">
        <v>100</v>
      </c>
      <c r="B132" s="7">
        <v>77.125</v>
      </c>
      <c r="C132" s="10">
        <v>0.22975929978118159</v>
      </c>
      <c r="D132" s="9">
        <v>2724.8654132901133</v>
      </c>
      <c r="E132" s="9">
        <v>2357.6816726094003</v>
      </c>
    </row>
    <row r="133" spans="1:5">
      <c r="A133" s="126" t="s">
        <v>97</v>
      </c>
      <c r="B133" s="7">
        <v>69.625</v>
      </c>
      <c r="C133" s="10">
        <v>0.37648612945838839</v>
      </c>
      <c r="D133" s="9">
        <v>2792.7205026929978</v>
      </c>
      <c r="E133" s="9">
        <v>2435.5704703770193</v>
      </c>
    </row>
    <row r="134" spans="1:5">
      <c r="A134" s="126" t="s">
        <v>289</v>
      </c>
      <c r="B134" s="7">
        <v>36.75</v>
      </c>
      <c r="C134" s="10">
        <v>0.19174041297935104</v>
      </c>
      <c r="D134" s="9">
        <v>2936.5379863945577</v>
      </c>
      <c r="E134" s="9">
        <v>2480.9906938775507</v>
      </c>
    </row>
    <row r="135" spans="1:5">
      <c r="A135" s="126" t="s">
        <v>231</v>
      </c>
      <c r="B135" s="7">
        <v>18.875</v>
      </c>
      <c r="C135" s="10">
        <v>0.43518518518518517</v>
      </c>
      <c r="D135" s="9">
        <v>2961.8325298013247</v>
      </c>
      <c r="E135" s="9">
        <v>2610.6774569536424</v>
      </c>
    </row>
    <row r="136" spans="1:5">
      <c r="A136" s="126" t="s">
        <v>44</v>
      </c>
      <c r="B136" s="7">
        <v>68.75</v>
      </c>
      <c r="C136" s="10">
        <v>0.26932826362484158</v>
      </c>
      <c r="D136" s="9">
        <v>2053.0702545454546</v>
      </c>
      <c r="E136" s="9">
        <v>1788.084349090909</v>
      </c>
    </row>
    <row r="137" spans="1:5">
      <c r="A137" s="126" t="s">
        <v>193</v>
      </c>
      <c r="B137" s="7">
        <v>20.875</v>
      </c>
      <c r="C137" s="10">
        <v>0.26666666666666666</v>
      </c>
      <c r="D137" s="9">
        <v>3717.4115928143715</v>
      </c>
      <c r="E137" s="9">
        <v>3366.1134850299404</v>
      </c>
    </row>
    <row r="138" spans="1:5">
      <c r="A138" s="126" t="s">
        <v>104</v>
      </c>
      <c r="B138" s="7">
        <v>101.5</v>
      </c>
      <c r="C138" s="10">
        <v>0.17039208501282524</v>
      </c>
      <c r="D138" s="9">
        <v>2542.9459113300495</v>
      </c>
      <c r="E138" s="9">
        <v>2155.2622955665029</v>
      </c>
    </row>
    <row r="139" spans="1:5">
      <c r="A139" s="126" t="s">
        <v>45</v>
      </c>
      <c r="B139" s="7">
        <v>84.5</v>
      </c>
      <c r="C139" s="10">
        <v>0.3825363825363825</v>
      </c>
      <c r="D139" s="9">
        <v>2188.2798698224851</v>
      </c>
      <c r="E139" s="9">
        <v>1896.7231597633138</v>
      </c>
    </row>
    <row r="140" spans="1:5">
      <c r="A140" s="126" t="s">
        <v>274</v>
      </c>
      <c r="B140" s="7">
        <v>42.625</v>
      </c>
      <c r="C140" s="10">
        <v>0.2501998401278977</v>
      </c>
      <c r="D140" s="9">
        <v>1856.3083636363635</v>
      </c>
      <c r="E140" s="9">
        <v>1675.900668621701</v>
      </c>
    </row>
    <row r="141" spans="1:5">
      <c r="A141" s="126" t="s">
        <v>150</v>
      </c>
      <c r="B141" s="7">
        <v>99.375</v>
      </c>
      <c r="C141" s="10">
        <v>0.25690721649484538</v>
      </c>
      <c r="D141" s="9">
        <v>2203.3345509433962</v>
      </c>
      <c r="E141" s="9">
        <v>1777.5772880503143</v>
      </c>
    </row>
    <row r="142" spans="1:5">
      <c r="A142" s="126" t="s">
        <v>314</v>
      </c>
      <c r="B142" s="7">
        <v>80.625</v>
      </c>
      <c r="C142" s="10">
        <v>0.28149386845039021</v>
      </c>
      <c r="D142" s="9">
        <v>1513.4590015503875</v>
      </c>
      <c r="E142" s="9">
        <v>1193.8121550387596</v>
      </c>
    </row>
    <row r="143" spans="1:5">
      <c r="A143" s="126" t="s">
        <v>114</v>
      </c>
      <c r="B143" s="7">
        <v>63</v>
      </c>
      <c r="C143" s="10">
        <v>0.4218118869013272</v>
      </c>
      <c r="D143" s="9">
        <v>2633.8566349206349</v>
      </c>
      <c r="E143" s="9">
        <v>2206.1827777777776</v>
      </c>
    </row>
    <row r="144" spans="1:5">
      <c r="A144" s="126" t="s">
        <v>208</v>
      </c>
      <c r="B144" s="7">
        <v>90</v>
      </c>
      <c r="C144" s="10">
        <v>0.75169890224777824</v>
      </c>
      <c r="D144" s="9">
        <v>2015.945588888889</v>
      </c>
      <c r="E144" s="9">
        <v>1593.5056333333332</v>
      </c>
    </row>
    <row r="145" spans="1:5">
      <c r="A145" s="126" t="s">
        <v>62</v>
      </c>
      <c r="B145" s="7">
        <v>83.75</v>
      </c>
      <c r="C145" s="10">
        <v>0.44637996733805119</v>
      </c>
      <c r="D145" s="9">
        <v>2018.7597492537316</v>
      </c>
      <c r="E145" s="9">
        <v>1782.8785313432834</v>
      </c>
    </row>
    <row r="146" spans="1:5">
      <c r="A146" s="126" t="s">
        <v>243</v>
      </c>
      <c r="B146" s="7">
        <v>100</v>
      </c>
      <c r="C146" s="10">
        <v>0.23392612859097128</v>
      </c>
      <c r="D146" s="9">
        <v>2379.10689</v>
      </c>
      <c r="E146" s="9">
        <v>1934.6985100000002</v>
      </c>
    </row>
    <row r="147" spans="1:5">
      <c r="A147" s="126" t="s">
        <v>102</v>
      </c>
      <c r="B147" s="7">
        <v>98.125</v>
      </c>
      <c r="C147" s="10">
        <v>0.34544133672357424</v>
      </c>
      <c r="D147" s="9">
        <v>2723.2638165605094</v>
      </c>
      <c r="E147" s="9">
        <v>2358.2549503184714</v>
      </c>
    </row>
    <row r="148" spans="1:5">
      <c r="A148" s="126" t="s">
        <v>66</v>
      </c>
      <c r="B148" s="7">
        <v>93.875</v>
      </c>
      <c r="C148" s="10">
        <v>0.2001703577512777</v>
      </c>
      <c r="D148" s="9">
        <v>2097.5303009320905</v>
      </c>
      <c r="E148" s="9">
        <v>1835.0037496671107</v>
      </c>
    </row>
    <row r="149" spans="1:5">
      <c r="A149" s="126" t="s">
        <v>46</v>
      </c>
      <c r="B149" s="7">
        <v>77.5</v>
      </c>
      <c r="C149" s="10">
        <v>0.16652789342214819</v>
      </c>
      <c r="D149" s="9">
        <v>3077.3724000000002</v>
      </c>
      <c r="E149" s="9">
        <v>2832.1465677419355</v>
      </c>
    </row>
    <row r="150" spans="1:5">
      <c r="A150" s="126" t="s">
        <v>213</v>
      </c>
      <c r="B150" s="7">
        <v>125.625</v>
      </c>
      <c r="C150" s="10">
        <v>0.4886003799873338</v>
      </c>
      <c r="D150" s="9">
        <v>2251.4848796019901</v>
      </c>
      <c r="E150" s="9">
        <v>1635.814503482587</v>
      </c>
    </row>
    <row r="151" spans="1:5">
      <c r="A151" s="126" t="s">
        <v>47</v>
      </c>
      <c r="B151" s="7">
        <v>83.375</v>
      </c>
      <c r="C151" s="10">
        <v>0.30584958217270192</v>
      </c>
      <c r="D151" s="9">
        <v>2288.2083598200902</v>
      </c>
      <c r="E151" s="9">
        <v>1916.5193283358321</v>
      </c>
    </row>
    <row r="152" spans="1:5">
      <c r="A152" s="126" t="s">
        <v>122</v>
      </c>
      <c r="B152" s="7">
        <v>106.875</v>
      </c>
      <c r="C152" s="10">
        <v>0.47909284195605956</v>
      </c>
      <c r="D152" s="9">
        <v>2210.9217029239767</v>
      </c>
      <c r="E152" s="9">
        <v>1846.4244584795322</v>
      </c>
    </row>
    <row r="153" spans="1:5">
      <c r="A153" s="126" t="s">
        <v>92</v>
      </c>
      <c r="B153" s="7">
        <v>98.5</v>
      </c>
      <c r="C153" s="10">
        <v>0.38100913786253471</v>
      </c>
      <c r="D153" s="9">
        <v>2338.0192791878171</v>
      </c>
      <c r="E153" s="9">
        <v>1985.1292588832487</v>
      </c>
    </row>
    <row r="154" spans="1:5">
      <c r="A154" s="126" t="s">
        <v>271</v>
      </c>
      <c r="B154" s="7">
        <v>85.5</v>
      </c>
      <c r="C154" s="10">
        <v>0.23012842762929536</v>
      </c>
      <c r="D154" s="9">
        <v>2506.0256257309939</v>
      </c>
      <c r="E154" s="9">
        <v>2076.5471228070173</v>
      </c>
    </row>
    <row r="155" spans="1:5">
      <c r="A155" s="126" t="s">
        <v>278</v>
      </c>
      <c r="B155" s="7">
        <v>80.125</v>
      </c>
      <c r="C155" s="10">
        <v>0.28871892925430209</v>
      </c>
      <c r="D155" s="9">
        <v>2516.5000436817472</v>
      </c>
      <c r="E155" s="9">
        <v>1995.6029453978158</v>
      </c>
    </row>
    <row r="156" spans="1:5">
      <c r="A156" s="126" t="s">
        <v>59</v>
      </c>
      <c r="B156" s="7">
        <v>54.25</v>
      </c>
      <c r="C156" s="10">
        <v>0.29677861549006168</v>
      </c>
      <c r="D156" s="9">
        <v>2519.5062304147464</v>
      </c>
      <c r="E156" s="9">
        <v>2203.2927557603689</v>
      </c>
    </row>
    <row r="157" spans="1:5">
      <c r="A157" s="126" t="s">
        <v>210</v>
      </c>
      <c r="B157" s="7">
        <v>117.375</v>
      </c>
      <c r="C157" s="10">
        <v>0.32705423838908737</v>
      </c>
      <c r="D157" s="9">
        <v>1969.4874888178915</v>
      </c>
      <c r="E157" s="9">
        <v>1520.8306794462194</v>
      </c>
    </row>
    <row r="158" spans="1:5">
      <c r="A158" s="126" t="s">
        <v>48</v>
      </c>
      <c r="B158" s="7">
        <v>60.125</v>
      </c>
      <c r="C158" s="10">
        <v>0.33065595716198126</v>
      </c>
      <c r="D158" s="9">
        <v>2074.5250727650728</v>
      </c>
      <c r="E158" s="9">
        <v>1809.5716590436591</v>
      </c>
    </row>
    <row r="159" spans="1:5">
      <c r="A159" s="126" t="s">
        <v>70</v>
      </c>
      <c r="B159" s="7">
        <v>199.375</v>
      </c>
      <c r="C159" s="10">
        <v>0.26618556701030927</v>
      </c>
      <c r="D159" s="9">
        <v>2269.8654294670851</v>
      </c>
      <c r="E159" s="9">
        <v>2014.1433379310345</v>
      </c>
    </row>
    <row r="160" spans="1:5">
      <c r="A160" s="126" t="s">
        <v>138</v>
      </c>
      <c r="B160" s="7">
        <v>84.375</v>
      </c>
      <c r="C160" s="10">
        <v>0.35330578512396693</v>
      </c>
      <c r="D160" s="9">
        <v>1937.9887407407407</v>
      </c>
      <c r="E160" s="9">
        <v>1582.1106844444441</v>
      </c>
    </row>
    <row r="161" spans="1:5">
      <c r="A161" s="126" t="s">
        <v>68</v>
      </c>
      <c r="B161" s="7">
        <v>87.375</v>
      </c>
      <c r="C161" s="10">
        <v>0.30867792661619098</v>
      </c>
      <c r="D161" s="9">
        <v>2186.9288011444919</v>
      </c>
      <c r="E161" s="9">
        <v>1919.2209442060084</v>
      </c>
    </row>
    <row r="162" spans="1:5">
      <c r="A162" s="126" t="s">
        <v>99</v>
      </c>
      <c r="B162" s="7">
        <v>107.375</v>
      </c>
      <c r="C162" s="10">
        <v>0.23091133004926107</v>
      </c>
      <c r="D162" s="9">
        <v>2379.8145937136205</v>
      </c>
      <c r="E162" s="9">
        <v>2012.4760232828869</v>
      </c>
    </row>
    <row r="163" spans="1:5">
      <c r="A163" s="126" t="s">
        <v>49</v>
      </c>
      <c r="B163" s="7">
        <v>109.125</v>
      </c>
      <c r="C163" s="10">
        <v>0.12455389007851536</v>
      </c>
      <c r="D163" s="9">
        <v>2030.561786941581</v>
      </c>
      <c r="E163" s="9">
        <v>1793.3955463917528</v>
      </c>
    </row>
    <row r="164" spans="1:5">
      <c r="A164" s="126" t="s">
        <v>56</v>
      </c>
      <c r="B164" s="7">
        <v>76.375</v>
      </c>
      <c r="C164" s="10">
        <v>0.3507788161993769</v>
      </c>
      <c r="D164" s="9">
        <v>1892.2551096563011</v>
      </c>
      <c r="E164" s="9">
        <v>1647.7659967266773</v>
      </c>
    </row>
    <row r="165" spans="1:5">
      <c r="A165" s="126" t="s">
        <v>50</v>
      </c>
      <c r="B165" s="7">
        <v>57.875</v>
      </c>
      <c r="C165" s="10">
        <v>0.13559322033898305</v>
      </c>
      <c r="D165" s="9">
        <v>1886.9068336933046</v>
      </c>
      <c r="E165" s="9">
        <v>1633.8543239740818</v>
      </c>
    </row>
    <row r="166" spans="1:5">
      <c r="A166" s="126" t="s">
        <v>51</v>
      </c>
      <c r="B166" s="7">
        <v>59.125</v>
      </c>
      <c r="C166" s="10">
        <v>0.43680838672102501</v>
      </c>
      <c r="D166" s="9">
        <v>2568.4610063424943</v>
      </c>
      <c r="E166" s="9">
        <v>2310.9992219873157</v>
      </c>
    </row>
    <row r="167" spans="1:5">
      <c r="A167" s="126" t="s">
        <v>196</v>
      </c>
      <c r="B167" s="7">
        <v>19.125</v>
      </c>
      <c r="C167" s="10">
        <v>0.52083333333333337</v>
      </c>
      <c r="D167" s="9">
        <v>3367.4984052287582</v>
      </c>
      <c r="E167" s="9">
        <v>2870.9402352941179</v>
      </c>
    </row>
    <row r="168" spans="1:5">
      <c r="A168" s="126" t="s">
        <v>284</v>
      </c>
      <c r="B168" s="7">
        <v>26</v>
      </c>
      <c r="C168" s="10">
        <v>0.55075593952483803</v>
      </c>
      <c r="D168" s="9">
        <v>3561.6057692307691</v>
      </c>
      <c r="E168" s="9">
        <v>3407.8348461538462</v>
      </c>
    </row>
    <row r="169" spans="1:5">
      <c r="A169" s="126" t="s">
        <v>161</v>
      </c>
      <c r="B169" s="7">
        <v>37</v>
      </c>
      <c r="C169" s="10">
        <v>0.19157088122605362</v>
      </c>
      <c r="D169" s="9">
        <v>2406.0022432432434</v>
      </c>
      <c r="E169" s="9">
        <v>2005.0815135135133</v>
      </c>
    </row>
    <row r="170" spans="1:5">
      <c r="A170" s="126" t="s">
        <v>52</v>
      </c>
      <c r="B170" s="7">
        <v>162</v>
      </c>
      <c r="C170" s="10">
        <v>0.77707166270971251</v>
      </c>
      <c r="D170" s="9">
        <v>6503.2789336145725</v>
      </c>
      <c r="E170" s="9">
        <v>5765.4213906040277</v>
      </c>
    </row>
    <row r="171" spans="1:5">
      <c r="A171" s="126" t="s">
        <v>106</v>
      </c>
      <c r="B171" s="7">
        <v>117.625</v>
      </c>
      <c r="C171" s="10">
        <v>0.18698673404927355</v>
      </c>
      <c r="D171" s="9">
        <v>2146.131468650372</v>
      </c>
      <c r="E171" s="9">
        <v>1779.8369904357066</v>
      </c>
    </row>
    <row r="172" spans="1:5">
      <c r="A172" s="126" t="s">
        <v>167</v>
      </c>
      <c r="B172" s="7">
        <v>53.25</v>
      </c>
      <c r="C172" s="10">
        <v>0.125</v>
      </c>
      <c r="D172" s="9">
        <v>2286.9970328638497</v>
      </c>
      <c r="E172" s="9">
        <v>1821.5587230046949</v>
      </c>
    </row>
    <row r="173" spans="1:5">
      <c r="A173" s="126" t="s">
        <v>53</v>
      </c>
      <c r="B173" s="7">
        <v>61.5</v>
      </c>
      <c r="C173" s="10">
        <v>0.27247956403269757</v>
      </c>
      <c r="D173" s="9">
        <v>2611.4417398373985</v>
      </c>
      <c r="E173" s="9">
        <v>2342.7661300813006</v>
      </c>
    </row>
    <row r="174" spans="1:5">
      <c r="A174" s="126" t="s">
        <v>54</v>
      </c>
      <c r="B174" s="7">
        <v>50.5</v>
      </c>
      <c r="C174" s="10">
        <v>0.24937655860349126</v>
      </c>
      <c r="D174" s="9">
        <v>2341.5123762376238</v>
      </c>
      <c r="E174" s="9">
        <v>2117.5178217821781</v>
      </c>
    </row>
    <row r="175" spans="1:5">
      <c r="A175" s="126" t="s">
        <v>133</v>
      </c>
      <c r="B175" s="7">
        <v>164.125</v>
      </c>
      <c r="C175" s="10">
        <v>0.27940894262137789</v>
      </c>
      <c r="D175" s="9">
        <v>2114.9525118050269</v>
      </c>
      <c r="E175" s="9">
        <v>1721.9261051028179</v>
      </c>
    </row>
    <row r="176" spans="1:5">
      <c r="A176" s="126" t="s">
        <v>55</v>
      </c>
      <c r="B176" s="7">
        <v>116.375</v>
      </c>
      <c r="C176" s="10">
        <v>0.14225816112608566</v>
      </c>
      <c r="D176" s="9">
        <v>2285.3718925886142</v>
      </c>
      <c r="E176" s="9">
        <v>2040.6345606874329</v>
      </c>
    </row>
    <row r="177" spans="1:5">
      <c r="A177" s="126" t="s">
        <v>115</v>
      </c>
      <c r="B177" s="7">
        <v>25.625</v>
      </c>
      <c r="C177" s="10">
        <v>0.47667342799188644</v>
      </c>
      <c r="D177" s="9">
        <v>3753.3475512195123</v>
      </c>
      <c r="E177" s="9">
        <v>3347.1430243902437</v>
      </c>
    </row>
    <row r="178" spans="1:5">
      <c r="A178" s="126" t="s">
        <v>157</v>
      </c>
      <c r="B178" s="7">
        <v>75.125</v>
      </c>
      <c r="C178" s="10">
        <v>0.25392670157068059</v>
      </c>
      <c r="D178" s="9">
        <v>1896.5508685524126</v>
      </c>
      <c r="E178" s="9">
        <v>1509.5176971713809</v>
      </c>
    </row>
    <row r="179" spans="1:5">
      <c r="A179" s="126" t="s">
        <v>132</v>
      </c>
      <c r="B179" s="7">
        <v>72.625</v>
      </c>
      <c r="C179" s="10">
        <v>0.3867818250093879</v>
      </c>
      <c r="D179" s="9">
        <v>3103.5403648881238</v>
      </c>
      <c r="E179" s="9">
        <v>2704.2304302925986</v>
      </c>
    </row>
    <row r="180" spans="1:5">
      <c r="A180" s="126" t="s">
        <v>182</v>
      </c>
      <c r="B180" s="7">
        <v>22.375</v>
      </c>
      <c r="C180" s="10">
        <v>0.4</v>
      </c>
      <c r="D180" s="9">
        <v>2270.7100335195528</v>
      </c>
      <c r="E180" s="9">
        <v>1824.6130502793294</v>
      </c>
    </row>
    <row r="181" spans="1:5">
      <c r="A181" s="126" t="s">
        <v>143</v>
      </c>
      <c r="B181" s="7">
        <v>80.5</v>
      </c>
      <c r="C181" s="10">
        <v>0.53298528713811111</v>
      </c>
      <c r="D181" s="9">
        <v>2232.7509192546581</v>
      </c>
      <c r="E181" s="9">
        <v>1861.655751552795</v>
      </c>
    </row>
    <row r="182" spans="1:5">
      <c r="A182" s="126" t="s">
        <v>214</v>
      </c>
      <c r="B182" s="7">
        <v>106.125</v>
      </c>
      <c r="C182" s="10">
        <v>0.44077741107444079</v>
      </c>
      <c r="D182" s="9">
        <v>2266.8617008244992</v>
      </c>
      <c r="E182" s="9">
        <v>1837.9361507656065</v>
      </c>
    </row>
    <row r="183" spans="1:5">
      <c r="A183" s="126" t="s">
        <v>164</v>
      </c>
      <c r="B183" s="7">
        <v>60.25</v>
      </c>
      <c r="C183" s="10">
        <v>0.36577540106951872</v>
      </c>
      <c r="D183" s="9">
        <v>1844.6286970954359</v>
      </c>
      <c r="E183" s="9">
        <v>1514.3785560165975</v>
      </c>
    </row>
    <row r="184" spans="1:5">
      <c r="A184" s="126" t="s">
        <v>276</v>
      </c>
      <c r="B184" s="7">
        <v>135.5</v>
      </c>
      <c r="C184" s="10">
        <v>0.31101981944495716</v>
      </c>
      <c r="D184" s="9">
        <v>5012.5129457142857</v>
      </c>
      <c r="E184" s="9">
        <v>3669.2389361904761</v>
      </c>
    </row>
    <row r="185" spans="1:5">
      <c r="A185" s="126" t="s">
        <v>156</v>
      </c>
      <c r="B185" s="7">
        <v>145.875</v>
      </c>
      <c r="C185" s="10">
        <v>0.4358624454148472</v>
      </c>
      <c r="D185" s="9">
        <v>1866.1802639245932</v>
      </c>
      <c r="E185" s="9">
        <v>1487.7199040274209</v>
      </c>
    </row>
    <row r="186" spans="1:5">
      <c r="A186" s="126" t="s">
        <v>147</v>
      </c>
      <c r="B186" s="7">
        <v>95.875</v>
      </c>
      <c r="C186" s="10">
        <v>0.28493647912885667</v>
      </c>
      <c r="D186" s="9">
        <v>1877.8242190352021</v>
      </c>
      <c r="E186" s="9">
        <v>1524.2901277705344</v>
      </c>
    </row>
    <row r="187" spans="1:5">
      <c r="A187" s="126" t="s">
        <v>57</v>
      </c>
      <c r="B187" s="7">
        <v>61.125</v>
      </c>
      <c r="C187" s="10">
        <v>0.16276041666666669</v>
      </c>
      <c r="D187" s="9">
        <v>2421.4429611451942</v>
      </c>
      <c r="E187" s="9">
        <v>2171.0811942740283</v>
      </c>
    </row>
    <row r="188" spans="1:5">
      <c r="A188" s="126" t="s">
        <v>128</v>
      </c>
      <c r="B188" s="7">
        <v>86.625</v>
      </c>
      <c r="C188" s="10">
        <v>0.25565529622980249</v>
      </c>
      <c r="D188" s="9">
        <v>2209.7334834054832</v>
      </c>
      <c r="E188" s="9">
        <v>1844.7649523809528</v>
      </c>
    </row>
    <row r="189" spans="1:5">
      <c r="A189" s="126" t="s">
        <v>125</v>
      </c>
      <c r="B189" s="7">
        <v>114.25</v>
      </c>
      <c r="C189" s="10">
        <v>0.26706979087931471</v>
      </c>
      <c r="D189" s="9">
        <v>2605.4556586433259</v>
      </c>
      <c r="E189" s="9">
        <v>2218.8902757111596</v>
      </c>
    </row>
    <row r="190" spans="1:5">
      <c r="A190" s="126" t="s">
        <v>69</v>
      </c>
      <c r="B190" s="7">
        <v>64.375</v>
      </c>
      <c r="C190" s="10">
        <v>0.28562259306803595</v>
      </c>
      <c r="D190" s="9">
        <v>2151.0741436893204</v>
      </c>
      <c r="E190" s="9">
        <v>1905.7189592233012</v>
      </c>
    </row>
    <row r="191" spans="1:5">
      <c r="A191" s="126" t="s">
        <v>233</v>
      </c>
      <c r="B191" s="7">
        <v>28.875</v>
      </c>
      <c r="C191" s="10">
        <v>0.2237136465324385</v>
      </c>
      <c r="D191" s="9">
        <v>2313.2041904761909</v>
      </c>
      <c r="E191" s="9">
        <v>2065.2254545454548</v>
      </c>
    </row>
    <row r="192" spans="1:5">
      <c r="A192" s="126" t="s">
        <v>267</v>
      </c>
      <c r="B192" s="7">
        <v>28.5</v>
      </c>
      <c r="C192" s="10">
        <v>0.13788487282463185</v>
      </c>
      <c r="D192" s="9">
        <v>2305.0972280701753</v>
      </c>
      <c r="E192" s="9">
        <v>1958.398245614035</v>
      </c>
    </row>
    <row r="193" spans="1:5">
      <c r="A193" s="126" t="s">
        <v>78</v>
      </c>
      <c r="B193" s="7">
        <v>113.125</v>
      </c>
      <c r="C193" s="10">
        <v>0.29503200243828098</v>
      </c>
      <c r="D193" s="9">
        <v>2422.3902850828731</v>
      </c>
      <c r="E193" s="9">
        <v>2176.3242872928176</v>
      </c>
    </row>
    <row r="194" spans="1:5">
      <c r="A194" s="126" t="s">
        <v>118</v>
      </c>
      <c r="B194" s="7">
        <v>93.875</v>
      </c>
      <c r="C194" s="10">
        <v>0.16313213703099511</v>
      </c>
      <c r="D194" s="9">
        <v>2340.5695339547274</v>
      </c>
      <c r="E194" s="9">
        <v>1899.4469027962714</v>
      </c>
    </row>
    <row r="195" spans="1:5">
      <c r="A195" s="126" t="s">
        <v>219</v>
      </c>
      <c r="B195" s="7">
        <v>10</v>
      </c>
      <c r="C195" s="10">
        <v>0.323943661971831</v>
      </c>
      <c r="D195" s="9">
        <v>0</v>
      </c>
      <c r="E195" s="9">
        <v>0</v>
      </c>
    </row>
    <row r="196" spans="1:5">
      <c r="A196" s="126" t="s">
        <v>218</v>
      </c>
      <c r="B196" s="7">
        <v>4.75</v>
      </c>
      <c r="C196" s="10">
        <v>0</v>
      </c>
      <c r="D196" s="9">
        <v>0</v>
      </c>
      <c r="E196" s="9">
        <v>0</v>
      </c>
    </row>
    <row r="197" spans="1:5">
      <c r="A197" s="126" t="s">
        <v>184</v>
      </c>
      <c r="B197" s="7">
        <v>17.875</v>
      </c>
      <c r="C197" s="10">
        <v>0.21978021978021975</v>
      </c>
      <c r="D197" s="9">
        <v>3438.838299300699</v>
      </c>
      <c r="E197" s="9">
        <v>3160.1451524475519</v>
      </c>
    </row>
    <row r="198" spans="1:5">
      <c r="A198" s="126" t="s">
        <v>239</v>
      </c>
      <c r="B198" s="7">
        <v>32.5</v>
      </c>
      <c r="C198" s="10">
        <v>0.41042047531992687</v>
      </c>
      <c r="D198" s="9">
        <v>2950.6152000000002</v>
      </c>
      <c r="E198" s="9">
        <v>2590.2667384615384</v>
      </c>
    </row>
    <row r="199" spans="1:5">
      <c r="A199" s="126" t="s">
        <v>257</v>
      </c>
      <c r="B199" s="7">
        <v>111.3</v>
      </c>
      <c r="C199" s="10">
        <v>0.15646258503401361</v>
      </c>
      <c r="D199" s="9">
        <v>2349.359964061096</v>
      </c>
      <c r="E199" s="9">
        <v>2077.39478885894</v>
      </c>
    </row>
    <row r="200" spans="1:5">
      <c r="A200" s="126" t="s">
        <v>249</v>
      </c>
      <c r="B200" s="7">
        <v>3</v>
      </c>
      <c r="C200" s="10">
        <v>0.64035087719298245</v>
      </c>
      <c r="D200" s="9">
        <v>3713.6666666666665</v>
      </c>
      <c r="E200" s="9">
        <v>3713.6666666666665</v>
      </c>
    </row>
    <row r="201" spans="1:5">
      <c r="A201" s="126" t="s">
        <v>124</v>
      </c>
      <c r="B201" s="7">
        <v>52.875</v>
      </c>
      <c r="C201" s="10">
        <v>0.48166948674562893</v>
      </c>
      <c r="D201" s="9">
        <v>2950.5975981087472</v>
      </c>
      <c r="E201" s="9">
        <v>2538.5214562647752</v>
      </c>
    </row>
    <row r="202" spans="1:5">
      <c r="A202" s="126" t="s">
        <v>245</v>
      </c>
      <c r="B202" s="7">
        <v>13</v>
      </c>
      <c r="C202" s="10">
        <v>0.18</v>
      </c>
      <c r="D202" s="9">
        <v>2663.303692307692</v>
      </c>
      <c r="E202" s="9">
        <v>2299.946692307692</v>
      </c>
    </row>
    <row r="203" spans="1:5">
      <c r="A203" s="126" t="s">
        <v>236</v>
      </c>
      <c r="B203" s="7">
        <v>5.5</v>
      </c>
      <c r="C203" s="10">
        <v>0.68965517241379315</v>
      </c>
      <c r="D203" s="9">
        <v>5222.1067272727269</v>
      </c>
      <c r="E203" s="9">
        <v>4884.9598181818183</v>
      </c>
    </row>
    <row r="204" spans="1:5">
      <c r="A204" s="126" t="s">
        <v>191</v>
      </c>
      <c r="B204" s="7">
        <v>11</v>
      </c>
      <c r="C204" s="10">
        <v>0.1</v>
      </c>
      <c r="D204" s="9">
        <v>1617.9955454545454</v>
      </c>
      <c r="E204" s="9">
        <v>1440.1823636363638</v>
      </c>
    </row>
    <row r="205" spans="1:5">
      <c r="A205" s="126" t="s">
        <v>77</v>
      </c>
      <c r="B205" s="7">
        <v>91.25</v>
      </c>
      <c r="C205" s="10">
        <v>0.30864197530864196</v>
      </c>
      <c r="D205" s="9">
        <v>3021.3839232876712</v>
      </c>
      <c r="E205" s="9">
        <v>2731.6403506849315</v>
      </c>
    </row>
    <row r="206" spans="1:5">
      <c r="A206" s="126" t="s">
        <v>80</v>
      </c>
      <c r="B206" s="7">
        <v>131.625</v>
      </c>
      <c r="C206" s="10">
        <v>0.29856620747821194</v>
      </c>
      <c r="D206" s="9">
        <v>2509.6772421652422</v>
      </c>
      <c r="E206" s="9">
        <v>2237.6960911680912</v>
      </c>
    </row>
    <row r="207" spans="1:5">
      <c r="A207" s="126" t="s">
        <v>186</v>
      </c>
      <c r="B207" s="7">
        <v>8.75</v>
      </c>
      <c r="C207" s="10">
        <v>0</v>
      </c>
      <c r="D207" s="9">
        <v>2527.7305142857144</v>
      </c>
      <c r="E207" s="9">
        <v>2445.7896000000001</v>
      </c>
    </row>
    <row r="208" spans="1:5">
      <c r="A208" s="126" t="s">
        <v>235</v>
      </c>
      <c r="B208" s="7">
        <v>32</v>
      </c>
      <c r="C208" s="10">
        <v>0.34708737864077677</v>
      </c>
      <c r="D208" s="9">
        <v>2456.5885625000001</v>
      </c>
      <c r="E208" s="9">
        <v>2221.9008125</v>
      </c>
    </row>
    <row r="209" spans="1:5">
      <c r="A209" s="126" t="s">
        <v>254</v>
      </c>
      <c r="B209" s="7">
        <v>189.375</v>
      </c>
      <c r="C209" s="10">
        <v>0.32705479452054798</v>
      </c>
      <c r="D209" s="9">
        <v>2057.4539986798677</v>
      </c>
      <c r="E209" s="9">
        <v>1702.9425214521452</v>
      </c>
    </row>
    <row r="210" spans="1:5">
      <c r="A210" s="126" t="s">
        <v>72</v>
      </c>
      <c r="B210" s="7">
        <v>75.875</v>
      </c>
      <c r="C210" s="10">
        <v>0.38632573652028901</v>
      </c>
      <c r="D210" s="9">
        <v>2718.7730082372323</v>
      </c>
      <c r="E210" s="9">
        <v>2437.5031828665569</v>
      </c>
    </row>
    <row r="211" spans="1:5">
      <c r="A211" s="126" t="s">
        <v>260</v>
      </c>
      <c r="B211" s="7">
        <v>56.5</v>
      </c>
      <c r="C211" s="10">
        <v>0.22363636363636363</v>
      </c>
      <c r="D211" s="9">
        <v>1326.3280000000002</v>
      </c>
      <c r="E211" s="9">
        <v>1001.9634336283186</v>
      </c>
    </row>
    <row r="212" spans="1:5">
      <c r="A212" s="126" t="s">
        <v>318</v>
      </c>
      <c r="B212" s="7">
        <v>16027.849999999999</v>
      </c>
      <c r="C212" s="10">
        <v>62.729493091146821</v>
      </c>
      <c r="D212" s="9">
        <v>500677.75967347028</v>
      </c>
      <c r="E212" s="9">
        <v>426330.91973510449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7BDF-14C6-4715-9F49-3ABE71B3A3C8}">
  <dimension ref="A1:AH232"/>
  <sheetViews>
    <sheetView tabSelected="1" topLeftCell="C1" workbookViewId="0">
      <pane ySplit="8" topLeftCell="A186" activePane="bottomLeft" state="frozen"/>
      <selection activeCell="C1" sqref="C1"/>
      <selection pane="bottomLeft" activeCell="D201" sqref="D201:X201"/>
    </sheetView>
  </sheetViews>
  <sheetFormatPr defaultRowHeight="15"/>
  <cols>
    <col min="2" max="2" width="31.5703125" customWidth="1"/>
    <col min="3" max="3" width="38.7109375" customWidth="1"/>
    <col min="8" max="8" width="12.140625" customWidth="1"/>
    <col min="13" max="13" width="12" customWidth="1"/>
    <col min="14" max="14" width="11.140625" customWidth="1"/>
    <col min="15" max="15" width="13" customWidth="1"/>
    <col min="16" max="17" width="11.7109375" customWidth="1"/>
    <col min="18" max="18" width="11" customWidth="1"/>
    <col min="19" max="19" width="11.42578125" customWidth="1"/>
    <col min="23" max="23" width="12.85546875" customWidth="1"/>
    <col min="24" max="24" width="13.140625" customWidth="1"/>
  </cols>
  <sheetData>
    <row r="1" spans="1:34" s="1" customFormat="1">
      <c r="A1" s="1" t="s">
        <v>0</v>
      </c>
      <c r="E1" s="2" t="s">
        <v>1</v>
      </c>
      <c r="F1" s="2"/>
      <c r="G1" s="2"/>
      <c r="H1" s="2"/>
      <c r="I1" s="2" t="s">
        <v>22</v>
      </c>
      <c r="J1" s="2"/>
      <c r="K1" s="2"/>
      <c r="L1" s="2"/>
      <c r="W1" s="1">
        <v>11</v>
      </c>
    </row>
    <row r="2" spans="1:34" ht="15.75" customHeight="1">
      <c r="A2" s="1" t="s">
        <v>23</v>
      </c>
    </row>
    <row r="3" spans="1:34" ht="5.25" customHeight="1"/>
    <row r="4" spans="1:34" s="1" customFormat="1" ht="13.5" customHeight="1">
      <c r="A4" s="1" t="s">
        <v>2</v>
      </c>
      <c r="E4" s="2"/>
      <c r="F4" s="2"/>
      <c r="G4" s="2"/>
      <c r="H4" s="2"/>
      <c r="I4" s="2"/>
      <c r="J4" s="2"/>
      <c r="K4" s="2"/>
      <c r="L4" s="2"/>
    </row>
    <row r="5" spans="1:34" s="1" customFormat="1">
      <c r="E5" s="2"/>
      <c r="F5" s="2"/>
      <c r="G5" s="2"/>
      <c r="H5" s="2"/>
      <c r="I5" s="2"/>
      <c r="J5" s="2"/>
      <c r="K5" s="2"/>
      <c r="L5" s="2"/>
    </row>
    <row r="6" spans="1:34" s="1" customFormat="1">
      <c r="E6" s="2"/>
      <c r="F6" s="2"/>
      <c r="G6" s="2"/>
      <c r="H6" s="2"/>
      <c r="I6" s="2"/>
      <c r="J6" s="2"/>
      <c r="K6" s="2"/>
      <c r="L6" s="2"/>
    </row>
    <row r="7" spans="1:34" s="1" customFormat="1">
      <c r="E7" s="2"/>
      <c r="F7" s="2"/>
      <c r="G7" s="2"/>
      <c r="H7" s="2"/>
      <c r="I7" s="2"/>
      <c r="J7" s="2"/>
      <c r="K7" s="2"/>
      <c r="L7" s="2"/>
    </row>
    <row r="8" spans="1:34" s="4" customFormat="1" ht="65.099999999999994" customHeight="1">
      <c r="A8" s="12" t="s">
        <v>3</v>
      </c>
      <c r="B8" s="13" t="s">
        <v>4</v>
      </c>
      <c r="C8" s="3" t="s">
        <v>5</v>
      </c>
      <c r="D8" s="3" t="s">
        <v>6</v>
      </c>
      <c r="E8" s="3" t="s">
        <v>7</v>
      </c>
      <c r="F8" s="12" t="s">
        <v>10</v>
      </c>
      <c r="G8" s="12" t="s">
        <v>9</v>
      </c>
      <c r="H8" s="12" t="s">
        <v>290</v>
      </c>
      <c r="I8" s="12" t="s">
        <v>299</v>
      </c>
      <c r="J8" s="12" t="s">
        <v>300</v>
      </c>
      <c r="K8" s="12" t="s">
        <v>301</v>
      </c>
      <c r="L8" s="12" t="s">
        <v>302</v>
      </c>
      <c r="M8" s="12" t="s">
        <v>8</v>
      </c>
      <c r="N8" s="14" t="s">
        <v>11</v>
      </c>
      <c r="O8" s="14" t="s">
        <v>12</v>
      </c>
      <c r="P8" s="12" t="s">
        <v>13</v>
      </c>
      <c r="Q8" s="14" t="s">
        <v>14</v>
      </c>
      <c r="R8" s="14" t="s">
        <v>15</v>
      </c>
      <c r="S8" s="13" t="s">
        <v>16</v>
      </c>
      <c r="T8" s="15" t="s">
        <v>17</v>
      </c>
      <c r="U8" s="15" t="s">
        <v>18</v>
      </c>
      <c r="V8" s="15" t="s">
        <v>19</v>
      </c>
      <c r="W8" s="15" t="s">
        <v>20</v>
      </c>
      <c r="X8" s="15" t="s">
        <v>21</v>
      </c>
      <c r="AG8" s="4" t="s">
        <v>292</v>
      </c>
      <c r="AH8" s="4" t="s">
        <v>297</v>
      </c>
    </row>
    <row r="9" spans="1:34">
      <c r="A9" t="str">
        <f>VLOOKUP(E9,$AG$9:$AH$13,2)</f>
        <v>91 - 120</v>
      </c>
      <c r="B9" t="s">
        <v>24</v>
      </c>
      <c r="C9" s="11" t="s">
        <v>25</v>
      </c>
      <c r="D9" s="6">
        <v>97</v>
      </c>
      <c r="E9" s="7">
        <v>101.75</v>
      </c>
      <c r="F9" s="7">
        <f>+I9+J9+K9</f>
        <v>25.5</v>
      </c>
      <c r="G9" s="10">
        <f t="shared" ref="G9:G72" si="0">+I9/F9</f>
        <v>0.27058823529411768</v>
      </c>
      <c r="H9" s="10">
        <f>+(I9+J9)/F9</f>
        <v>0.38823529411764707</v>
      </c>
      <c r="I9" s="8">
        <v>6.9</v>
      </c>
      <c r="J9" s="8">
        <v>3</v>
      </c>
      <c r="K9" s="8">
        <v>15.6</v>
      </c>
      <c r="L9" s="8">
        <v>1</v>
      </c>
      <c r="M9" s="8">
        <v>26.5</v>
      </c>
      <c r="N9" s="23">
        <v>-25740.175999999999</v>
      </c>
      <c r="O9" s="23">
        <v>183500.128</v>
      </c>
      <c r="P9" s="23">
        <v>21556.794000000002</v>
      </c>
      <c r="Q9" s="23">
        <v>54284.154999999999</v>
      </c>
      <c r="R9" s="23">
        <v>237784.283</v>
      </c>
      <c r="S9" s="23">
        <v>212044.10699999999</v>
      </c>
      <c r="T9" s="9">
        <f>+(R9-P9)/E9</f>
        <v>2125.0858869778872</v>
      </c>
      <c r="U9" s="9">
        <f>+(S9-P9)/E9</f>
        <v>1872.1111842751843</v>
      </c>
      <c r="V9" s="9">
        <f>+O9/E9</f>
        <v>1803.4410614250614</v>
      </c>
      <c r="W9" s="9">
        <f>+T9/$W$1</f>
        <v>193.18962608889885</v>
      </c>
      <c r="X9" s="9">
        <f>+U9/$W$1</f>
        <v>170.19192584319856</v>
      </c>
      <c r="AF9" t="s">
        <v>291</v>
      </c>
      <c r="AG9">
        <v>0</v>
      </c>
      <c r="AH9" t="s">
        <v>298</v>
      </c>
    </row>
    <row r="10" spans="1:34">
      <c r="A10" t="str">
        <f t="shared" ref="A10:A73" si="1">VLOOKUP(E10,$AG$9:$AH$13,2)</f>
        <v>61 - 90</v>
      </c>
      <c r="B10" t="s">
        <v>24</v>
      </c>
      <c r="C10" s="5" t="s">
        <v>26</v>
      </c>
      <c r="D10" s="6">
        <v>84</v>
      </c>
      <c r="E10" s="7">
        <v>88</v>
      </c>
      <c r="F10" s="7">
        <f t="shared" ref="F10:F73" si="2">+I10+J10+K10</f>
        <v>20.27</v>
      </c>
      <c r="G10" s="10">
        <f t="shared" si="0"/>
        <v>0.46965959546127278</v>
      </c>
      <c r="H10" s="10">
        <f t="shared" ref="H10:H73" si="3">+(I10+J10)/F10</f>
        <v>0.68672915638875187</v>
      </c>
      <c r="I10" s="8">
        <v>9.52</v>
      </c>
      <c r="J10" s="8">
        <v>4.4000000000000004</v>
      </c>
      <c r="K10" s="8">
        <v>6.35</v>
      </c>
      <c r="L10" s="8">
        <v>0</v>
      </c>
      <c r="M10" s="8">
        <v>20.27</v>
      </c>
      <c r="N10" s="23">
        <v>-22571.757000000001</v>
      </c>
      <c r="O10" s="23">
        <v>169712.2</v>
      </c>
      <c r="P10" s="23">
        <v>28623.028999999999</v>
      </c>
      <c r="Q10" s="23">
        <v>56179</v>
      </c>
      <c r="R10" s="23">
        <v>225891.20000000001</v>
      </c>
      <c r="S10" s="23">
        <v>203319.443</v>
      </c>
      <c r="T10" s="9">
        <f t="shared" ref="T10:T73" si="4">+(R10-P10)/E10</f>
        <v>2241.6837613636362</v>
      </c>
      <c r="U10" s="9">
        <f t="shared" ref="U10:U73" si="5">+(S10-P10)/E10</f>
        <v>1985.1865227272726</v>
      </c>
      <c r="V10" s="9">
        <f t="shared" ref="V10:V73" si="6">+O10/E10</f>
        <v>1928.5477272727273</v>
      </c>
      <c r="W10" s="9">
        <f t="shared" ref="W10:W73" si="7">+T10/$W$1</f>
        <v>203.78943285123967</v>
      </c>
      <c r="X10" s="9">
        <f t="shared" ref="X10:X73" si="8">+U10/$W$1</f>
        <v>180.4715020661157</v>
      </c>
      <c r="AF10" t="s">
        <v>293</v>
      </c>
      <c r="AG10">
        <v>31</v>
      </c>
      <c r="AH10" t="s">
        <v>293</v>
      </c>
    </row>
    <row r="11" spans="1:34">
      <c r="A11" t="str">
        <f t="shared" si="1"/>
        <v>61 - 90</v>
      </c>
      <c r="B11" t="s">
        <v>24</v>
      </c>
      <c r="C11" s="5" t="s">
        <v>27</v>
      </c>
      <c r="D11" s="6">
        <v>60</v>
      </c>
      <c r="E11" s="7">
        <v>62.625</v>
      </c>
      <c r="F11" s="7">
        <f t="shared" si="2"/>
        <v>14.25</v>
      </c>
      <c r="G11" s="10">
        <f t="shared" si="0"/>
        <v>0.2807017543859649</v>
      </c>
      <c r="H11" s="10">
        <f t="shared" si="3"/>
        <v>0.512280701754386</v>
      </c>
      <c r="I11" s="8">
        <v>4</v>
      </c>
      <c r="J11" s="8">
        <v>3.3</v>
      </c>
      <c r="K11" s="8">
        <v>6.95</v>
      </c>
      <c r="L11" s="8">
        <v>0</v>
      </c>
      <c r="M11" s="8">
        <v>14.25</v>
      </c>
      <c r="N11" s="23">
        <v>-15687.54</v>
      </c>
      <c r="O11" s="23">
        <v>104711.924</v>
      </c>
      <c r="P11" s="23">
        <v>15368.922</v>
      </c>
      <c r="Q11" s="23">
        <v>38493.002</v>
      </c>
      <c r="R11" s="23">
        <v>143204.92600000001</v>
      </c>
      <c r="S11" s="23">
        <v>127517.386</v>
      </c>
      <c r="T11" s="9">
        <f t="shared" si="4"/>
        <v>2041.2934770459083</v>
      </c>
      <c r="U11" s="9">
        <f t="shared" si="5"/>
        <v>1790.7938363273452</v>
      </c>
      <c r="V11" s="9">
        <f t="shared" si="6"/>
        <v>1672.0466906187626</v>
      </c>
      <c r="W11" s="9">
        <f t="shared" si="7"/>
        <v>185.57213427690075</v>
      </c>
      <c r="X11" s="9">
        <f t="shared" si="8"/>
        <v>162.79943966612228</v>
      </c>
      <c r="AF11" t="s">
        <v>294</v>
      </c>
      <c r="AG11">
        <v>61</v>
      </c>
      <c r="AH11" t="s">
        <v>294</v>
      </c>
    </row>
    <row r="12" spans="1:34">
      <c r="A12" t="str">
        <f t="shared" si="1"/>
        <v>91 - 120</v>
      </c>
      <c r="B12" t="s">
        <v>24</v>
      </c>
      <c r="C12" s="5" t="s">
        <v>28</v>
      </c>
      <c r="D12" s="6">
        <v>104</v>
      </c>
      <c r="E12" s="7">
        <v>109.25</v>
      </c>
      <c r="F12" s="7">
        <f t="shared" si="2"/>
        <v>28.11</v>
      </c>
      <c r="G12" s="10">
        <f t="shared" si="0"/>
        <v>0.1422981145499822</v>
      </c>
      <c r="H12" s="10">
        <f t="shared" si="3"/>
        <v>0.47883315546069016</v>
      </c>
      <c r="I12" s="8">
        <v>4</v>
      </c>
      <c r="J12" s="8">
        <v>9.4600000000000009</v>
      </c>
      <c r="K12" s="8">
        <v>14.65</v>
      </c>
      <c r="L12" s="8">
        <v>1.8</v>
      </c>
      <c r="M12" s="8">
        <v>29.91</v>
      </c>
      <c r="N12" s="23">
        <v>-27524.077000000001</v>
      </c>
      <c r="O12" s="23">
        <v>217453.011</v>
      </c>
      <c r="P12" s="23">
        <v>21541.040000000001</v>
      </c>
      <c r="Q12" s="23">
        <v>51222.508999999998</v>
      </c>
      <c r="R12" s="23">
        <v>268675.52</v>
      </c>
      <c r="S12" s="23">
        <v>241151.443</v>
      </c>
      <c r="T12" s="9">
        <f t="shared" si="4"/>
        <v>2262.1005034324944</v>
      </c>
      <c r="U12" s="9">
        <f t="shared" si="5"/>
        <v>2010.1638718535469</v>
      </c>
      <c r="V12" s="9">
        <f t="shared" si="6"/>
        <v>1990.4165766590388</v>
      </c>
      <c r="W12" s="9">
        <f t="shared" si="7"/>
        <v>205.64550031204496</v>
      </c>
      <c r="X12" s="9">
        <f t="shared" si="8"/>
        <v>182.74217016850426</v>
      </c>
      <c r="AF12" t="s">
        <v>295</v>
      </c>
      <c r="AG12">
        <v>91</v>
      </c>
      <c r="AH12" t="s">
        <v>295</v>
      </c>
    </row>
    <row r="13" spans="1:34">
      <c r="A13" t="str">
        <f t="shared" si="1"/>
        <v>31 - 60</v>
      </c>
      <c r="B13" t="s">
        <v>24</v>
      </c>
      <c r="C13" s="5" t="s">
        <v>29</v>
      </c>
      <c r="D13" s="6">
        <v>46</v>
      </c>
      <c r="E13" s="7">
        <v>47.5</v>
      </c>
      <c r="F13" s="7">
        <f t="shared" si="2"/>
        <v>14.4</v>
      </c>
      <c r="G13" s="10">
        <f t="shared" si="0"/>
        <v>0.4548611111111111</v>
      </c>
      <c r="H13" s="10">
        <f t="shared" si="3"/>
        <v>0.65972222222222221</v>
      </c>
      <c r="I13" s="8">
        <v>6.55</v>
      </c>
      <c r="J13" s="8">
        <v>2.95</v>
      </c>
      <c r="K13" s="8">
        <v>4.9000000000000004</v>
      </c>
      <c r="L13" s="8">
        <v>0</v>
      </c>
      <c r="M13" s="8">
        <v>14.4</v>
      </c>
      <c r="N13" s="23">
        <v>-11976.116</v>
      </c>
      <c r="O13" s="23">
        <v>111512.429</v>
      </c>
      <c r="P13" s="23">
        <v>8675.7950000000001</v>
      </c>
      <c r="Q13" s="23">
        <v>23976.562999999998</v>
      </c>
      <c r="R13" s="23">
        <v>135488.992</v>
      </c>
      <c r="S13" s="23">
        <v>123512.876</v>
      </c>
      <c r="T13" s="9">
        <f t="shared" si="4"/>
        <v>2669.7515157894736</v>
      </c>
      <c r="U13" s="9">
        <f t="shared" si="5"/>
        <v>2417.6227578947369</v>
      </c>
      <c r="V13" s="9">
        <f t="shared" si="6"/>
        <v>2347.6300842105265</v>
      </c>
      <c r="W13" s="9">
        <f t="shared" si="7"/>
        <v>242.70468325358851</v>
      </c>
      <c r="X13" s="9">
        <f t="shared" si="8"/>
        <v>219.78388708133971</v>
      </c>
      <c r="AF13" t="s">
        <v>296</v>
      </c>
      <c r="AG13">
        <v>121</v>
      </c>
      <c r="AH13" t="s">
        <v>296</v>
      </c>
    </row>
    <row r="14" spans="1:34">
      <c r="A14" t="str">
        <f t="shared" si="1"/>
        <v>61 - 90</v>
      </c>
      <c r="B14" t="s">
        <v>24</v>
      </c>
      <c r="C14" s="5" t="s">
        <v>30</v>
      </c>
      <c r="D14" s="6">
        <v>66</v>
      </c>
      <c r="E14" s="7">
        <v>70.125</v>
      </c>
      <c r="F14" s="7">
        <f t="shared" si="2"/>
        <v>15.84</v>
      </c>
      <c r="G14" s="10">
        <f t="shared" si="0"/>
        <v>0.45643939393939398</v>
      </c>
      <c r="H14" s="10">
        <f t="shared" si="3"/>
        <v>0.62436868686868696</v>
      </c>
      <c r="I14" s="8">
        <v>7.23</v>
      </c>
      <c r="J14" s="8">
        <v>2.66</v>
      </c>
      <c r="K14" s="8">
        <v>5.95</v>
      </c>
      <c r="L14" s="8">
        <v>1</v>
      </c>
      <c r="M14" s="8">
        <v>16.84</v>
      </c>
      <c r="N14" s="23">
        <v>-20859.811000000002</v>
      </c>
      <c r="O14" s="23">
        <v>126410.213</v>
      </c>
      <c r="P14" s="23">
        <v>16975.054</v>
      </c>
      <c r="Q14" s="23">
        <v>33601.595999999998</v>
      </c>
      <c r="R14" s="23">
        <v>160011.80900000001</v>
      </c>
      <c r="S14" s="23">
        <v>139151.99799999999</v>
      </c>
      <c r="T14" s="9">
        <f t="shared" si="4"/>
        <v>2039.7398217468806</v>
      </c>
      <c r="U14" s="9">
        <f t="shared" si="5"/>
        <v>1742.2737112299465</v>
      </c>
      <c r="V14" s="9">
        <f t="shared" si="6"/>
        <v>1802.641183600713</v>
      </c>
      <c r="W14" s="9">
        <f t="shared" si="7"/>
        <v>185.43089288608004</v>
      </c>
      <c r="X14" s="9">
        <f t="shared" si="8"/>
        <v>158.38851920272239</v>
      </c>
    </row>
    <row r="15" spans="1:34">
      <c r="A15" t="str">
        <f t="shared" si="1"/>
        <v>61 - 90</v>
      </c>
      <c r="B15" t="s">
        <v>24</v>
      </c>
      <c r="C15" s="5" t="s">
        <v>31</v>
      </c>
      <c r="D15" s="6">
        <v>66</v>
      </c>
      <c r="E15" s="7">
        <v>69</v>
      </c>
      <c r="F15" s="7">
        <f t="shared" si="2"/>
        <v>18.43</v>
      </c>
      <c r="G15" s="10">
        <f t="shared" si="0"/>
        <v>0.21703743895822031</v>
      </c>
      <c r="H15" s="10">
        <f t="shared" si="3"/>
        <v>0.48833423765599565</v>
      </c>
      <c r="I15" s="8">
        <v>4</v>
      </c>
      <c r="J15" s="8">
        <v>5</v>
      </c>
      <c r="K15" s="8">
        <v>9.43</v>
      </c>
      <c r="L15" s="8">
        <v>0</v>
      </c>
      <c r="M15" s="8">
        <v>18.43</v>
      </c>
      <c r="N15" s="23">
        <v>-16893.434000000001</v>
      </c>
      <c r="O15" s="23">
        <v>117496.80899999999</v>
      </c>
      <c r="P15" s="23">
        <v>15249.380999999999</v>
      </c>
      <c r="Q15" s="23">
        <v>48067.084999999999</v>
      </c>
      <c r="R15" s="23">
        <v>165563.894</v>
      </c>
      <c r="S15" s="23">
        <v>148670.46</v>
      </c>
      <c r="T15" s="9">
        <f t="shared" si="4"/>
        <v>2178.4712028985509</v>
      </c>
      <c r="U15" s="9">
        <f t="shared" si="5"/>
        <v>1933.6388260869564</v>
      </c>
      <c r="V15" s="9">
        <f t="shared" si="6"/>
        <v>1702.852304347826</v>
      </c>
      <c r="W15" s="9">
        <f t="shared" si="7"/>
        <v>198.04283662714099</v>
      </c>
      <c r="X15" s="9">
        <f t="shared" si="8"/>
        <v>175.78534782608696</v>
      </c>
    </row>
    <row r="16" spans="1:34">
      <c r="A16" t="str">
        <f t="shared" si="1"/>
        <v>61 - 90</v>
      </c>
      <c r="B16" t="s">
        <v>24</v>
      </c>
      <c r="C16" s="5" t="s">
        <v>32</v>
      </c>
      <c r="D16" s="6">
        <v>76</v>
      </c>
      <c r="E16" s="7">
        <v>80</v>
      </c>
      <c r="F16" s="7">
        <f t="shared" si="2"/>
        <v>21.31</v>
      </c>
      <c r="G16" s="10">
        <f t="shared" si="0"/>
        <v>0.47020178320037542</v>
      </c>
      <c r="H16" s="10">
        <f t="shared" si="3"/>
        <v>0.64148287189113096</v>
      </c>
      <c r="I16" s="8">
        <v>10.02</v>
      </c>
      <c r="J16" s="8">
        <v>3.65</v>
      </c>
      <c r="K16" s="8">
        <v>7.64</v>
      </c>
      <c r="L16" s="8">
        <v>0.4</v>
      </c>
      <c r="M16" s="8">
        <v>21.71</v>
      </c>
      <c r="N16" s="23">
        <v>-20370.600999999999</v>
      </c>
      <c r="O16" s="23">
        <v>153645.59099999999</v>
      </c>
      <c r="P16" s="23">
        <v>15340.316999999999</v>
      </c>
      <c r="Q16" s="23">
        <v>40632.144</v>
      </c>
      <c r="R16" s="23">
        <v>194277.73499999999</v>
      </c>
      <c r="S16" s="23">
        <v>173907.13399999999</v>
      </c>
      <c r="T16" s="9">
        <f t="shared" si="4"/>
        <v>2236.7177249999995</v>
      </c>
      <c r="U16" s="9">
        <f t="shared" si="5"/>
        <v>1982.0852124999997</v>
      </c>
      <c r="V16" s="9">
        <f t="shared" si="6"/>
        <v>1920.5698874999998</v>
      </c>
      <c r="W16" s="9">
        <f t="shared" si="7"/>
        <v>203.33797499999994</v>
      </c>
      <c r="X16" s="9">
        <f t="shared" si="8"/>
        <v>180.18956477272724</v>
      </c>
    </row>
    <row r="17" spans="1:24">
      <c r="A17" t="str">
        <f t="shared" si="1"/>
        <v>31 - 60</v>
      </c>
      <c r="B17" t="s">
        <v>24</v>
      </c>
      <c r="C17" s="5" t="s">
        <v>33</v>
      </c>
      <c r="D17" s="6">
        <v>50</v>
      </c>
      <c r="E17" s="7">
        <v>51.875</v>
      </c>
      <c r="F17" s="7">
        <f t="shared" si="2"/>
        <v>11.64</v>
      </c>
      <c r="G17" s="10">
        <f t="shared" si="0"/>
        <v>0.37542955326460481</v>
      </c>
      <c r="H17" s="10">
        <f t="shared" si="3"/>
        <v>0.54123711340206182</v>
      </c>
      <c r="I17" s="8">
        <v>4.37</v>
      </c>
      <c r="J17" s="8">
        <v>1.93</v>
      </c>
      <c r="K17" s="8">
        <v>5.34</v>
      </c>
      <c r="L17" s="8">
        <v>0</v>
      </c>
      <c r="M17" s="8">
        <v>11.64</v>
      </c>
      <c r="N17" s="23">
        <v>-12338.269</v>
      </c>
      <c r="O17" s="23">
        <v>89831.324999999997</v>
      </c>
      <c r="P17" s="23">
        <v>8623.6720000000005</v>
      </c>
      <c r="Q17" s="23">
        <v>26076.271000000001</v>
      </c>
      <c r="R17" s="23">
        <v>115907.59600000001</v>
      </c>
      <c r="S17" s="23">
        <v>103569.327</v>
      </c>
      <c r="T17" s="9">
        <f t="shared" si="4"/>
        <v>2068.1238361445785</v>
      </c>
      <c r="U17" s="9">
        <f t="shared" si="5"/>
        <v>1830.2776867469879</v>
      </c>
      <c r="V17" s="9">
        <f t="shared" si="6"/>
        <v>1731.6881927710842</v>
      </c>
      <c r="W17" s="9">
        <f t="shared" si="7"/>
        <v>188.01125783132531</v>
      </c>
      <c r="X17" s="9">
        <f t="shared" si="8"/>
        <v>166.38888061336255</v>
      </c>
    </row>
    <row r="18" spans="1:24">
      <c r="A18" t="str">
        <f t="shared" si="1"/>
        <v>61 - 90</v>
      </c>
      <c r="B18" t="s">
        <v>24</v>
      </c>
      <c r="C18" s="5" t="s">
        <v>34</v>
      </c>
      <c r="D18" s="6">
        <v>65</v>
      </c>
      <c r="E18" s="7">
        <v>66.875</v>
      </c>
      <c r="F18" s="7">
        <f t="shared" si="2"/>
        <v>18.5</v>
      </c>
      <c r="G18" s="10">
        <f t="shared" si="0"/>
        <v>0.10810810810810811</v>
      </c>
      <c r="H18" s="10">
        <f t="shared" si="3"/>
        <v>0.43243243243243246</v>
      </c>
      <c r="I18" s="8">
        <v>2</v>
      </c>
      <c r="J18" s="8">
        <v>6</v>
      </c>
      <c r="K18" s="8">
        <v>10.5</v>
      </c>
      <c r="L18" s="8">
        <v>2</v>
      </c>
      <c r="M18" s="8">
        <v>20.5</v>
      </c>
      <c r="N18" s="23">
        <v>-19827.341</v>
      </c>
      <c r="O18" s="23">
        <v>143744.592</v>
      </c>
      <c r="P18" s="23">
        <v>33734.368999999999</v>
      </c>
      <c r="Q18" s="23">
        <v>52093.665999999997</v>
      </c>
      <c r="R18" s="23">
        <v>195838.258</v>
      </c>
      <c r="S18" s="23">
        <v>176010.91699999999</v>
      </c>
      <c r="T18" s="9">
        <f t="shared" si="4"/>
        <v>2423.9833869158879</v>
      </c>
      <c r="U18" s="9">
        <f t="shared" si="5"/>
        <v>2127.49978317757</v>
      </c>
      <c r="V18" s="9">
        <f t="shared" si="6"/>
        <v>2149.4518429906543</v>
      </c>
      <c r="W18" s="9">
        <f t="shared" si="7"/>
        <v>220.36212608326252</v>
      </c>
      <c r="X18" s="9">
        <f t="shared" si="8"/>
        <v>193.40907119796091</v>
      </c>
    </row>
    <row r="19" spans="1:24">
      <c r="A19" t="str">
        <f t="shared" si="1"/>
        <v>61 - 90</v>
      </c>
      <c r="B19" t="s">
        <v>24</v>
      </c>
      <c r="C19" s="5" t="s">
        <v>35</v>
      </c>
      <c r="D19" s="6">
        <v>73</v>
      </c>
      <c r="E19" s="7">
        <v>76.625</v>
      </c>
      <c r="F19" s="7">
        <f t="shared" si="2"/>
        <v>17.91</v>
      </c>
      <c r="G19" s="10">
        <f t="shared" si="0"/>
        <v>0.22333891680625348</v>
      </c>
      <c r="H19" s="10">
        <f t="shared" si="3"/>
        <v>0.3350083752093802</v>
      </c>
      <c r="I19" s="8">
        <v>4</v>
      </c>
      <c r="J19" s="8">
        <v>2</v>
      </c>
      <c r="K19" s="8">
        <v>11.91</v>
      </c>
      <c r="L19" s="8">
        <v>0</v>
      </c>
      <c r="M19" s="8">
        <v>17.91</v>
      </c>
      <c r="N19" s="23">
        <v>-19251.919999999998</v>
      </c>
      <c r="O19" s="23">
        <v>129132.601</v>
      </c>
      <c r="P19" s="23">
        <v>14907.387000000001</v>
      </c>
      <c r="Q19" s="23">
        <v>42208.468999999997</v>
      </c>
      <c r="R19" s="23">
        <v>171341.07</v>
      </c>
      <c r="S19" s="23">
        <v>152089.15</v>
      </c>
      <c r="T19" s="9">
        <f t="shared" si="4"/>
        <v>2041.5488809135402</v>
      </c>
      <c r="U19" s="9">
        <f t="shared" si="5"/>
        <v>1790.3003327895597</v>
      </c>
      <c r="V19" s="9">
        <f t="shared" si="6"/>
        <v>1685.2541729200652</v>
      </c>
      <c r="W19" s="9">
        <f t="shared" si="7"/>
        <v>185.59535281032183</v>
      </c>
      <c r="X19" s="9">
        <f t="shared" si="8"/>
        <v>162.7545757081418</v>
      </c>
    </row>
    <row r="20" spans="1:24">
      <c r="A20" t="str">
        <f t="shared" si="1"/>
        <v>61 - 90</v>
      </c>
      <c r="B20" t="s">
        <v>24</v>
      </c>
      <c r="C20" s="5" t="s">
        <v>36</v>
      </c>
      <c r="D20" s="6">
        <v>76</v>
      </c>
      <c r="E20" s="7">
        <v>79.125</v>
      </c>
      <c r="F20" s="7">
        <f t="shared" si="2"/>
        <v>20.100000000000001</v>
      </c>
      <c r="G20" s="10">
        <f t="shared" si="0"/>
        <v>9.9502487562189046E-2</v>
      </c>
      <c r="H20" s="10">
        <f t="shared" si="3"/>
        <v>0.44676616915422884</v>
      </c>
      <c r="I20" s="8">
        <v>2</v>
      </c>
      <c r="J20" s="8">
        <v>6.98</v>
      </c>
      <c r="K20" s="8">
        <v>11.12</v>
      </c>
      <c r="L20" s="8">
        <v>1.98</v>
      </c>
      <c r="M20" s="8">
        <v>22.08</v>
      </c>
      <c r="N20" s="23">
        <v>-22675.868999999999</v>
      </c>
      <c r="O20" s="23">
        <v>172250.44</v>
      </c>
      <c r="P20" s="23">
        <v>18807.96</v>
      </c>
      <c r="Q20" s="23">
        <v>42130.798000000003</v>
      </c>
      <c r="R20" s="23">
        <v>214381.23800000001</v>
      </c>
      <c r="S20" s="23">
        <v>191705.36900000001</v>
      </c>
      <c r="T20" s="9">
        <f t="shared" si="4"/>
        <v>2471.7001958925753</v>
      </c>
      <c r="U20" s="9">
        <f t="shared" si="5"/>
        <v>2185.1173333333336</v>
      </c>
      <c r="V20" s="9">
        <f t="shared" si="6"/>
        <v>2176.9407898894156</v>
      </c>
      <c r="W20" s="9">
        <f t="shared" si="7"/>
        <v>224.70001780841594</v>
      </c>
      <c r="X20" s="9">
        <f t="shared" si="8"/>
        <v>198.64703030303033</v>
      </c>
    </row>
    <row r="21" spans="1:24">
      <c r="A21" t="str">
        <f t="shared" si="1"/>
        <v>91 - 120</v>
      </c>
      <c r="B21" t="s">
        <v>24</v>
      </c>
      <c r="C21" s="5" t="s">
        <v>37</v>
      </c>
      <c r="D21" s="6">
        <v>93</v>
      </c>
      <c r="E21" s="7">
        <v>95.875</v>
      </c>
      <c r="F21" s="7">
        <f t="shared" si="2"/>
        <v>22.17</v>
      </c>
      <c r="G21" s="10">
        <f t="shared" si="0"/>
        <v>0.28101037437979248</v>
      </c>
      <c r="H21" s="10">
        <f t="shared" si="3"/>
        <v>0.50383400992331984</v>
      </c>
      <c r="I21" s="8">
        <v>6.23</v>
      </c>
      <c r="J21" s="8">
        <v>4.9400000000000004</v>
      </c>
      <c r="K21" s="8">
        <v>11</v>
      </c>
      <c r="L21" s="8">
        <v>2</v>
      </c>
      <c r="M21" s="8">
        <v>24.17</v>
      </c>
      <c r="N21" s="23">
        <v>-25496.724999999999</v>
      </c>
      <c r="O21" s="23">
        <v>181947.03099999999</v>
      </c>
      <c r="P21" s="23">
        <v>24767.434000000001</v>
      </c>
      <c r="Q21" s="23">
        <v>48730.680999999997</v>
      </c>
      <c r="R21" s="23">
        <v>230677.712</v>
      </c>
      <c r="S21" s="23">
        <v>205180.98699999999</v>
      </c>
      <c r="T21" s="9">
        <f t="shared" si="4"/>
        <v>2147.6952073011735</v>
      </c>
      <c r="U21" s="9">
        <f t="shared" si="5"/>
        <v>1881.7580495436764</v>
      </c>
      <c r="V21" s="9">
        <f t="shared" si="6"/>
        <v>1897.7526049543676</v>
      </c>
      <c r="W21" s="9">
        <f t="shared" si="7"/>
        <v>195.24501884556122</v>
      </c>
      <c r="X21" s="9">
        <f t="shared" si="8"/>
        <v>171.06891359487966</v>
      </c>
    </row>
    <row r="22" spans="1:24">
      <c r="A22" t="str">
        <f t="shared" si="1"/>
        <v>61 - 90</v>
      </c>
      <c r="B22" t="s">
        <v>24</v>
      </c>
      <c r="C22" s="5" t="s">
        <v>38</v>
      </c>
      <c r="D22" s="6">
        <v>74</v>
      </c>
      <c r="E22" s="7">
        <v>76.5</v>
      </c>
      <c r="F22" s="7">
        <f t="shared" si="2"/>
        <v>20.39</v>
      </c>
      <c r="G22" s="10">
        <f t="shared" si="0"/>
        <v>0.21088769004413926</v>
      </c>
      <c r="H22" s="10">
        <f t="shared" si="3"/>
        <v>0.65718489455615492</v>
      </c>
      <c r="I22" s="8">
        <v>4.3</v>
      </c>
      <c r="J22" s="8">
        <v>9.1</v>
      </c>
      <c r="K22" s="8">
        <v>6.99</v>
      </c>
      <c r="L22" s="8">
        <v>1.63</v>
      </c>
      <c r="M22" s="8">
        <v>22.02</v>
      </c>
      <c r="N22" s="23">
        <v>-18946.598999999998</v>
      </c>
      <c r="O22" s="23">
        <v>155787.253</v>
      </c>
      <c r="P22" s="23">
        <v>19233.626</v>
      </c>
      <c r="Q22" s="23">
        <v>36389.618999999999</v>
      </c>
      <c r="R22" s="23">
        <v>192176.872</v>
      </c>
      <c r="S22" s="23">
        <v>173230.27299999999</v>
      </c>
      <c r="T22" s="9">
        <f t="shared" si="4"/>
        <v>2260.6960261437912</v>
      </c>
      <c r="U22" s="9">
        <f t="shared" si="5"/>
        <v>2013.0280653594771</v>
      </c>
      <c r="V22" s="9">
        <f t="shared" si="6"/>
        <v>2036.434679738562</v>
      </c>
      <c r="W22" s="9">
        <f t="shared" si="7"/>
        <v>205.51782055852647</v>
      </c>
      <c r="X22" s="9">
        <f t="shared" si="8"/>
        <v>183.00255139631611</v>
      </c>
    </row>
    <row r="23" spans="1:24">
      <c r="A23" t="str">
        <f t="shared" si="1"/>
        <v>31 - 60</v>
      </c>
      <c r="B23" t="s">
        <v>24</v>
      </c>
      <c r="C23" s="5" t="s">
        <v>39</v>
      </c>
      <c r="D23" s="6">
        <v>50</v>
      </c>
      <c r="E23" s="7">
        <v>51.375</v>
      </c>
      <c r="F23" s="7">
        <f t="shared" si="2"/>
        <v>14.02</v>
      </c>
      <c r="G23" s="10">
        <f t="shared" si="0"/>
        <v>0.21398002853067047</v>
      </c>
      <c r="H23" s="10">
        <f t="shared" si="3"/>
        <v>0.58059914407988589</v>
      </c>
      <c r="I23" s="8">
        <v>3</v>
      </c>
      <c r="J23" s="8">
        <v>5.14</v>
      </c>
      <c r="K23" s="8">
        <v>5.88</v>
      </c>
      <c r="L23" s="8">
        <v>1</v>
      </c>
      <c r="M23" s="8">
        <v>15.02</v>
      </c>
      <c r="N23" s="23">
        <v>-12799.093000000001</v>
      </c>
      <c r="O23" s="23">
        <v>109216.338</v>
      </c>
      <c r="P23" s="23">
        <v>14242.523999999999</v>
      </c>
      <c r="Q23" s="23">
        <v>31864.876</v>
      </c>
      <c r="R23" s="23">
        <v>141081.21400000001</v>
      </c>
      <c r="S23" s="23">
        <v>128282.121</v>
      </c>
      <c r="T23" s="9">
        <f t="shared" si="4"/>
        <v>2468.879610705596</v>
      </c>
      <c r="U23" s="9">
        <f t="shared" si="5"/>
        <v>2219.7488467153285</v>
      </c>
      <c r="V23" s="9">
        <f t="shared" si="6"/>
        <v>2125.8654598540147</v>
      </c>
      <c r="W23" s="9">
        <f t="shared" si="7"/>
        <v>224.44360097323599</v>
      </c>
      <c r="X23" s="9">
        <f t="shared" si="8"/>
        <v>201.79534970139349</v>
      </c>
    </row>
    <row r="24" spans="1:24">
      <c r="A24" t="str">
        <f t="shared" si="1"/>
        <v>61 - 90</v>
      </c>
      <c r="B24" t="s">
        <v>24</v>
      </c>
      <c r="C24" s="5" t="s">
        <v>40</v>
      </c>
      <c r="D24" s="6">
        <v>66</v>
      </c>
      <c r="E24" s="7">
        <v>70.125</v>
      </c>
      <c r="F24" s="7">
        <f t="shared" si="2"/>
        <v>15.65</v>
      </c>
      <c r="G24" s="10">
        <f t="shared" si="0"/>
        <v>0.25559105431309903</v>
      </c>
      <c r="H24" s="10">
        <f t="shared" si="3"/>
        <v>0.48881789137380194</v>
      </c>
      <c r="I24" s="8">
        <v>4</v>
      </c>
      <c r="J24" s="8">
        <v>3.65</v>
      </c>
      <c r="K24" s="8">
        <v>8</v>
      </c>
      <c r="L24" s="8">
        <v>1.5</v>
      </c>
      <c r="M24" s="8">
        <v>17.149999999999999</v>
      </c>
      <c r="N24" s="23">
        <v>-17701.768</v>
      </c>
      <c r="O24" s="23">
        <v>139984.288</v>
      </c>
      <c r="P24" s="23">
        <v>21742.483</v>
      </c>
      <c r="Q24" s="23">
        <v>39667.146999999997</v>
      </c>
      <c r="R24" s="23">
        <v>179651.435</v>
      </c>
      <c r="S24" s="23">
        <v>161949.66699999999</v>
      </c>
      <c r="T24" s="9">
        <f t="shared" si="4"/>
        <v>2251.8210623885916</v>
      </c>
      <c r="U24" s="9">
        <f t="shared" si="5"/>
        <v>1999.3894331550798</v>
      </c>
      <c r="V24" s="9">
        <f t="shared" si="6"/>
        <v>1996.2108805704099</v>
      </c>
      <c r="W24" s="9">
        <f t="shared" si="7"/>
        <v>204.71100567169015</v>
      </c>
      <c r="X24" s="9">
        <f t="shared" si="8"/>
        <v>181.76267574137088</v>
      </c>
    </row>
    <row r="25" spans="1:24">
      <c r="A25" t="str">
        <f t="shared" si="1"/>
        <v>91 - 120</v>
      </c>
      <c r="B25" t="s">
        <v>24</v>
      </c>
      <c r="C25" s="5" t="s">
        <v>41</v>
      </c>
      <c r="D25" s="6">
        <v>102</v>
      </c>
      <c r="E25" s="7">
        <v>107.75</v>
      </c>
      <c r="F25" s="7">
        <f t="shared" si="2"/>
        <v>21.990000000000002</v>
      </c>
      <c r="G25" s="10">
        <f t="shared" si="0"/>
        <v>0.24738517507958163</v>
      </c>
      <c r="H25" s="10">
        <f t="shared" si="3"/>
        <v>0.56116416552978621</v>
      </c>
      <c r="I25" s="8">
        <v>5.44</v>
      </c>
      <c r="J25" s="8">
        <v>6.9</v>
      </c>
      <c r="K25" s="8">
        <v>9.65</v>
      </c>
      <c r="L25" s="8">
        <v>3</v>
      </c>
      <c r="M25" s="8">
        <v>24.99</v>
      </c>
      <c r="N25" s="23">
        <v>-26773.814999999999</v>
      </c>
      <c r="O25" s="23">
        <v>179865.33</v>
      </c>
      <c r="P25" s="23">
        <v>19647.055</v>
      </c>
      <c r="Q25" s="23">
        <v>40908.722999999998</v>
      </c>
      <c r="R25" s="23">
        <v>220774.05300000001</v>
      </c>
      <c r="S25" s="23">
        <v>194000.23800000001</v>
      </c>
      <c r="T25" s="9">
        <f t="shared" si="4"/>
        <v>1866.6078700696057</v>
      </c>
      <c r="U25" s="9">
        <f t="shared" si="5"/>
        <v>1618.1269883990722</v>
      </c>
      <c r="V25" s="9">
        <f t="shared" si="6"/>
        <v>1669.2838051044082</v>
      </c>
      <c r="W25" s="9">
        <f t="shared" si="7"/>
        <v>169.69162455178233</v>
      </c>
      <c r="X25" s="9">
        <f t="shared" si="8"/>
        <v>147.10245349082473</v>
      </c>
    </row>
    <row r="26" spans="1:24">
      <c r="A26" t="str">
        <f t="shared" si="1"/>
        <v>61 - 90</v>
      </c>
      <c r="B26" t="s">
        <v>24</v>
      </c>
      <c r="C26" s="5" t="s">
        <v>42</v>
      </c>
      <c r="D26" s="6">
        <v>76</v>
      </c>
      <c r="E26" s="7">
        <v>79</v>
      </c>
      <c r="F26" s="7">
        <f t="shared" si="2"/>
        <v>18.600000000000001</v>
      </c>
      <c r="G26" s="10">
        <f t="shared" si="0"/>
        <v>0.36290322580645157</v>
      </c>
      <c r="H26" s="10">
        <f t="shared" si="3"/>
        <v>0.65591397849462352</v>
      </c>
      <c r="I26" s="8">
        <v>6.75</v>
      </c>
      <c r="J26" s="8">
        <v>5.45</v>
      </c>
      <c r="K26" s="8">
        <v>6.4</v>
      </c>
      <c r="L26" s="8">
        <v>0.75</v>
      </c>
      <c r="M26" s="8">
        <v>19.350000000000001</v>
      </c>
      <c r="N26" s="23">
        <v>-19161.5</v>
      </c>
      <c r="O26" s="23">
        <v>147318.62299999999</v>
      </c>
      <c r="P26" s="23">
        <v>17875.990000000002</v>
      </c>
      <c r="Q26" s="23">
        <v>44012.485999999997</v>
      </c>
      <c r="R26" s="23">
        <v>191331.109</v>
      </c>
      <c r="S26" s="23">
        <v>172169.609</v>
      </c>
      <c r="T26" s="9">
        <f t="shared" si="4"/>
        <v>2195.6344177215192</v>
      </c>
      <c r="U26" s="9">
        <f t="shared" si="5"/>
        <v>1953.0837848101266</v>
      </c>
      <c r="V26" s="9">
        <f t="shared" si="6"/>
        <v>1864.7926962025315</v>
      </c>
      <c r="W26" s="9">
        <f t="shared" si="7"/>
        <v>199.60312888377447</v>
      </c>
      <c r="X26" s="9">
        <f t="shared" si="8"/>
        <v>177.55307134637516</v>
      </c>
    </row>
    <row r="27" spans="1:24">
      <c r="A27" t="str">
        <f t="shared" si="1"/>
        <v>31 - 60</v>
      </c>
      <c r="B27" t="s">
        <v>24</v>
      </c>
      <c r="C27" s="5" t="s">
        <v>43</v>
      </c>
      <c r="D27" s="6">
        <v>56</v>
      </c>
      <c r="E27" s="7">
        <v>58.75</v>
      </c>
      <c r="F27" s="7">
        <f t="shared" si="2"/>
        <v>15.42</v>
      </c>
      <c r="G27" s="10">
        <f t="shared" si="0"/>
        <v>0.20946822308690013</v>
      </c>
      <c r="H27" s="10">
        <f t="shared" si="3"/>
        <v>0.22568093385214008</v>
      </c>
      <c r="I27" s="8">
        <v>3.23</v>
      </c>
      <c r="J27" s="8">
        <v>0.25</v>
      </c>
      <c r="K27" s="8">
        <v>11.94</v>
      </c>
      <c r="L27" s="8">
        <v>1</v>
      </c>
      <c r="M27" s="8">
        <v>16.420000000000002</v>
      </c>
      <c r="N27" s="23">
        <v>-22080.258000000002</v>
      </c>
      <c r="O27" s="23">
        <v>122945.4</v>
      </c>
      <c r="P27" s="23">
        <v>19126.672999999999</v>
      </c>
      <c r="Q27" s="23">
        <v>34966.309000000001</v>
      </c>
      <c r="R27" s="23">
        <v>157911.709</v>
      </c>
      <c r="S27" s="23">
        <v>135831.451</v>
      </c>
      <c r="T27" s="9">
        <f t="shared" si="4"/>
        <v>2362.2984851063829</v>
      </c>
      <c r="U27" s="9">
        <f t="shared" si="5"/>
        <v>1986.4643063829787</v>
      </c>
      <c r="V27" s="9">
        <f t="shared" si="6"/>
        <v>2092.6876595744679</v>
      </c>
      <c r="W27" s="9">
        <f t="shared" si="7"/>
        <v>214.7544077369439</v>
      </c>
      <c r="X27" s="9">
        <f t="shared" si="8"/>
        <v>180.58766421663444</v>
      </c>
    </row>
    <row r="28" spans="1:24">
      <c r="A28" t="str">
        <f t="shared" si="1"/>
        <v>61 - 90</v>
      </c>
      <c r="B28" t="s">
        <v>24</v>
      </c>
      <c r="C28" s="5" t="s">
        <v>44</v>
      </c>
      <c r="D28" s="6">
        <v>64</v>
      </c>
      <c r="E28" s="7">
        <v>68.75</v>
      </c>
      <c r="F28" s="7">
        <f t="shared" si="2"/>
        <v>15.78</v>
      </c>
      <c r="G28" s="10">
        <f t="shared" si="0"/>
        <v>0.26932826362484158</v>
      </c>
      <c r="H28" s="10">
        <f t="shared" si="3"/>
        <v>0.56717363751584282</v>
      </c>
      <c r="I28" s="8">
        <v>4.25</v>
      </c>
      <c r="J28" s="8">
        <v>4.7</v>
      </c>
      <c r="K28" s="8">
        <v>6.83</v>
      </c>
      <c r="L28" s="8">
        <v>1</v>
      </c>
      <c r="M28" s="8">
        <v>16.78</v>
      </c>
      <c r="N28" s="23">
        <v>-18217.780999999999</v>
      </c>
      <c r="O28" s="23">
        <v>124129.72500000001</v>
      </c>
      <c r="P28" s="23">
        <v>12202.111999999999</v>
      </c>
      <c r="Q28" s="23">
        <v>29220.967000000001</v>
      </c>
      <c r="R28" s="23">
        <v>153350.69200000001</v>
      </c>
      <c r="S28" s="23">
        <v>135132.91099999999</v>
      </c>
      <c r="T28" s="9">
        <f t="shared" si="4"/>
        <v>2053.0702545454546</v>
      </c>
      <c r="U28" s="9">
        <f t="shared" si="5"/>
        <v>1788.084349090909</v>
      </c>
      <c r="V28" s="9">
        <f t="shared" si="6"/>
        <v>1805.5232727272728</v>
      </c>
      <c r="W28" s="9">
        <f t="shared" si="7"/>
        <v>186.64275041322315</v>
      </c>
      <c r="X28" s="9">
        <f t="shared" si="8"/>
        <v>162.55312264462808</v>
      </c>
    </row>
    <row r="29" spans="1:24">
      <c r="A29" t="str">
        <f t="shared" si="1"/>
        <v>61 - 90</v>
      </c>
      <c r="B29" t="s">
        <v>24</v>
      </c>
      <c r="C29" s="5" t="s">
        <v>45</v>
      </c>
      <c r="D29" s="6">
        <v>80</v>
      </c>
      <c r="E29" s="7">
        <v>84.5</v>
      </c>
      <c r="F29" s="7">
        <f t="shared" si="2"/>
        <v>19.240000000000002</v>
      </c>
      <c r="G29" s="10">
        <f t="shared" si="0"/>
        <v>0.3825363825363825</v>
      </c>
      <c r="H29" s="10">
        <f t="shared" si="3"/>
        <v>0.64656964656964655</v>
      </c>
      <c r="I29" s="8">
        <v>7.36</v>
      </c>
      <c r="J29" s="8">
        <v>5.08</v>
      </c>
      <c r="K29" s="8">
        <v>6.8</v>
      </c>
      <c r="L29" s="8">
        <v>2</v>
      </c>
      <c r="M29" s="8">
        <v>21.24</v>
      </c>
      <c r="N29" s="23">
        <v>-24636.542000000001</v>
      </c>
      <c r="O29" s="23">
        <v>163556.78700000001</v>
      </c>
      <c r="P29" s="23">
        <v>16561.437999999998</v>
      </c>
      <c r="Q29" s="23">
        <v>37914.300000000003</v>
      </c>
      <c r="R29" s="23">
        <v>201471.087</v>
      </c>
      <c r="S29" s="23">
        <v>176834.54500000001</v>
      </c>
      <c r="T29" s="9">
        <f t="shared" si="4"/>
        <v>2188.2798698224851</v>
      </c>
      <c r="U29" s="9">
        <f t="shared" si="5"/>
        <v>1896.7231597633138</v>
      </c>
      <c r="V29" s="9">
        <f t="shared" si="6"/>
        <v>1935.5832781065089</v>
      </c>
      <c r="W29" s="9">
        <f t="shared" si="7"/>
        <v>198.93453362022592</v>
      </c>
      <c r="X29" s="9">
        <f t="shared" si="8"/>
        <v>172.42937816030124</v>
      </c>
    </row>
    <row r="30" spans="1:24">
      <c r="A30" t="str">
        <f t="shared" si="1"/>
        <v>61 - 90</v>
      </c>
      <c r="B30" t="s">
        <v>24</v>
      </c>
      <c r="C30" s="5" t="s">
        <v>46</v>
      </c>
      <c r="D30" s="6">
        <v>75</v>
      </c>
      <c r="E30" s="7">
        <v>77.5</v>
      </c>
      <c r="F30" s="7">
        <f t="shared" si="2"/>
        <v>24.020000000000003</v>
      </c>
      <c r="G30" s="10">
        <f t="shared" si="0"/>
        <v>0.16652789342214819</v>
      </c>
      <c r="H30" s="10">
        <f t="shared" si="3"/>
        <v>0.32514571190674435</v>
      </c>
      <c r="I30" s="8">
        <v>4</v>
      </c>
      <c r="J30" s="8">
        <v>3.81</v>
      </c>
      <c r="K30" s="8">
        <v>16.21</v>
      </c>
      <c r="L30" s="8">
        <v>2</v>
      </c>
      <c r="M30" s="8">
        <v>26.02</v>
      </c>
      <c r="N30" s="23">
        <v>-19005.002</v>
      </c>
      <c r="O30" s="23">
        <v>217852.75099999999</v>
      </c>
      <c r="P30" s="23">
        <v>22186.584999999999</v>
      </c>
      <c r="Q30" s="23">
        <v>42830.195</v>
      </c>
      <c r="R30" s="23">
        <v>260682.946</v>
      </c>
      <c r="S30" s="23">
        <v>241677.94399999999</v>
      </c>
      <c r="T30" s="9">
        <f t="shared" si="4"/>
        <v>3077.3724000000002</v>
      </c>
      <c r="U30" s="9">
        <f t="shared" si="5"/>
        <v>2832.1465677419355</v>
      </c>
      <c r="V30" s="9">
        <f t="shared" si="6"/>
        <v>2811.0032387096771</v>
      </c>
      <c r="W30" s="9">
        <f t="shared" si="7"/>
        <v>279.76112727272726</v>
      </c>
      <c r="X30" s="9">
        <f t="shared" si="8"/>
        <v>257.46786979472142</v>
      </c>
    </row>
    <row r="31" spans="1:24">
      <c r="A31" t="str">
        <f t="shared" si="1"/>
        <v>61 - 90</v>
      </c>
      <c r="B31" t="s">
        <v>24</v>
      </c>
      <c r="C31" s="5" t="s">
        <v>47</v>
      </c>
      <c r="D31" s="6">
        <v>80</v>
      </c>
      <c r="E31" s="7">
        <v>83.375</v>
      </c>
      <c r="F31" s="7">
        <f t="shared" si="2"/>
        <v>17.950000000000003</v>
      </c>
      <c r="G31" s="10">
        <f t="shared" si="0"/>
        <v>0.30584958217270192</v>
      </c>
      <c r="H31" s="10">
        <f t="shared" si="3"/>
        <v>0.53760445682451252</v>
      </c>
      <c r="I31" s="8">
        <v>5.49</v>
      </c>
      <c r="J31" s="8">
        <v>4.16</v>
      </c>
      <c r="K31" s="8">
        <v>8.3000000000000007</v>
      </c>
      <c r="L31" s="8">
        <v>0</v>
      </c>
      <c r="M31" s="8">
        <v>17.95</v>
      </c>
      <c r="N31" s="23">
        <v>-30989.573</v>
      </c>
      <c r="O31" s="23">
        <v>161177.85500000001</v>
      </c>
      <c r="P31" s="23">
        <v>15730.332</v>
      </c>
      <c r="Q31" s="23">
        <v>45331.849000000002</v>
      </c>
      <c r="R31" s="23">
        <v>206509.704</v>
      </c>
      <c r="S31" s="23">
        <v>175520.13099999999</v>
      </c>
      <c r="T31" s="9">
        <f t="shared" si="4"/>
        <v>2288.2083598200902</v>
      </c>
      <c r="U31" s="9">
        <f t="shared" si="5"/>
        <v>1916.5193283358321</v>
      </c>
      <c r="V31" s="9">
        <f t="shared" si="6"/>
        <v>1933.1676761619192</v>
      </c>
      <c r="W31" s="9">
        <f t="shared" si="7"/>
        <v>208.01894180182637</v>
      </c>
      <c r="X31" s="9">
        <f t="shared" si="8"/>
        <v>174.229029848712</v>
      </c>
    </row>
    <row r="32" spans="1:24">
      <c r="A32" t="str">
        <f t="shared" si="1"/>
        <v>31 - 60</v>
      </c>
      <c r="B32" t="s">
        <v>24</v>
      </c>
      <c r="C32" s="5" t="s">
        <v>48</v>
      </c>
      <c r="D32" s="6">
        <v>57</v>
      </c>
      <c r="E32" s="7">
        <v>60.125</v>
      </c>
      <c r="F32" s="7">
        <f t="shared" si="2"/>
        <v>14.940000000000001</v>
      </c>
      <c r="G32" s="10">
        <f t="shared" si="0"/>
        <v>0.33065595716198126</v>
      </c>
      <c r="H32" s="10">
        <f t="shared" si="3"/>
        <v>0.46452476572958501</v>
      </c>
      <c r="I32" s="8">
        <v>4.9400000000000004</v>
      </c>
      <c r="J32" s="8">
        <v>2</v>
      </c>
      <c r="K32" s="8">
        <v>8</v>
      </c>
      <c r="L32" s="8">
        <v>1.25</v>
      </c>
      <c r="M32" s="8">
        <v>16.190000000000001</v>
      </c>
      <c r="N32" s="23">
        <v>-15930.324000000001</v>
      </c>
      <c r="O32" s="23">
        <v>109809.48699999999</v>
      </c>
      <c r="P32" s="23">
        <v>11354.06</v>
      </c>
      <c r="Q32" s="23">
        <v>26275.393</v>
      </c>
      <c r="R32" s="23">
        <v>136084.88</v>
      </c>
      <c r="S32" s="23">
        <v>120154.556</v>
      </c>
      <c r="T32" s="9">
        <f t="shared" si="4"/>
        <v>2074.5250727650728</v>
      </c>
      <c r="U32" s="9">
        <f t="shared" si="5"/>
        <v>1809.5716590436591</v>
      </c>
      <c r="V32" s="9">
        <f t="shared" si="6"/>
        <v>1826.3532141372141</v>
      </c>
      <c r="W32" s="9">
        <f t="shared" si="7"/>
        <v>188.59318843318843</v>
      </c>
      <c r="X32" s="9">
        <f t="shared" si="8"/>
        <v>164.50651445851446</v>
      </c>
    </row>
    <row r="33" spans="1:24">
      <c r="A33" t="str">
        <f t="shared" si="1"/>
        <v>91 - 120</v>
      </c>
      <c r="B33" t="s">
        <v>24</v>
      </c>
      <c r="C33" s="5" t="s">
        <v>49</v>
      </c>
      <c r="D33" s="6">
        <v>104</v>
      </c>
      <c r="E33" s="7">
        <v>109.125</v>
      </c>
      <c r="F33" s="7">
        <f t="shared" si="2"/>
        <v>28.02</v>
      </c>
      <c r="G33" s="10">
        <f t="shared" si="0"/>
        <v>0.12455389007851536</v>
      </c>
      <c r="H33" s="10">
        <f t="shared" si="3"/>
        <v>0.42897930049964311</v>
      </c>
      <c r="I33" s="8">
        <v>3.49</v>
      </c>
      <c r="J33" s="8">
        <v>8.5299999999999994</v>
      </c>
      <c r="K33" s="8">
        <v>16</v>
      </c>
      <c r="L33" s="8">
        <v>2</v>
      </c>
      <c r="M33" s="8">
        <v>30.02</v>
      </c>
      <c r="N33" s="23">
        <v>-25880.766</v>
      </c>
      <c r="O33" s="23">
        <v>196889.00700000001</v>
      </c>
      <c r="P33" s="23">
        <v>34281.373</v>
      </c>
      <c r="Q33" s="23">
        <v>58977.421000000002</v>
      </c>
      <c r="R33" s="23">
        <v>255866.42800000001</v>
      </c>
      <c r="S33" s="23">
        <v>229985.66200000001</v>
      </c>
      <c r="T33" s="9">
        <f t="shared" si="4"/>
        <v>2030.561786941581</v>
      </c>
      <c r="U33" s="9">
        <f t="shared" si="5"/>
        <v>1793.3955463917528</v>
      </c>
      <c r="V33" s="9">
        <f t="shared" si="6"/>
        <v>1804.2520687285225</v>
      </c>
      <c r="W33" s="9">
        <f t="shared" si="7"/>
        <v>184.59652608559827</v>
      </c>
      <c r="X33" s="9">
        <f t="shared" si="8"/>
        <v>163.03595876288662</v>
      </c>
    </row>
    <row r="34" spans="1:24">
      <c r="A34" t="str">
        <f t="shared" si="1"/>
        <v>31 - 60</v>
      </c>
      <c r="B34" t="s">
        <v>24</v>
      </c>
      <c r="C34" s="5" t="s">
        <v>50</v>
      </c>
      <c r="D34" s="6">
        <v>55</v>
      </c>
      <c r="E34" s="7">
        <v>57.875</v>
      </c>
      <c r="F34" s="7">
        <f t="shared" si="2"/>
        <v>14.75</v>
      </c>
      <c r="G34" s="10">
        <f t="shared" si="0"/>
        <v>0.13559322033898305</v>
      </c>
      <c r="H34" s="10">
        <f t="shared" si="3"/>
        <v>0.38983050847457629</v>
      </c>
      <c r="I34" s="8">
        <v>2</v>
      </c>
      <c r="J34" s="8">
        <v>3.75</v>
      </c>
      <c r="K34" s="8">
        <v>9</v>
      </c>
      <c r="L34" s="8">
        <v>1</v>
      </c>
      <c r="M34" s="8">
        <v>15.75</v>
      </c>
      <c r="N34" s="23">
        <v>-14645.414000000001</v>
      </c>
      <c r="O34" s="23">
        <v>95504.422999999995</v>
      </c>
      <c r="P34" s="23">
        <v>10670.550999999999</v>
      </c>
      <c r="Q34" s="23">
        <v>24370.861000000001</v>
      </c>
      <c r="R34" s="23">
        <v>119875.284</v>
      </c>
      <c r="S34" s="23">
        <v>105229.87</v>
      </c>
      <c r="T34" s="9">
        <f t="shared" si="4"/>
        <v>1886.9068336933046</v>
      </c>
      <c r="U34" s="9">
        <f t="shared" si="5"/>
        <v>1633.8543239740818</v>
      </c>
      <c r="V34" s="9">
        <f t="shared" si="6"/>
        <v>1650.184414686825</v>
      </c>
      <c r="W34" s="9">
        <f t="shared" si="7"/>
        <v>171.53698488120952</v>
      </c>
      <c r="X34" s="9">
        <f t="shared" si="8"/>
        <v>148.53221127037108</v>
      </c>
    </row>
    <row r="35" spans="1:24">
      <c r="A35" t="str">
        <f t="shared" si="1"/>
        <v>31 - 60</v>
      </c>
      <c r="B35" t="s">
        <v>24</v>
      </c>
      <c r="C35" s="5" t="s">
        <v>51</v>
      </c>
      <c r="D35" s="6">
        <v>56</v>
      </c>
      <c r="E35" s="7">
        <v>59.125</v>
      </c>
      <c r="F35" s="7">
        <f t="shared" si="2"/>
        <v>17.170000000000002</v>
      </c>
      <c r="G35" s="10">
        <f t="shared" si="0"/>
        <v>0.43680838672102501</v>
      </c>
      <c r="H35" s="10">
        <f t="shared" si="3"/>
        <v>0.58823529411764697</v>
      </c>
      <c r="I35" s="8">
        <v>7.5</v>
      </c>
      <c r="J35" s="8">
        <v>2.6</v>
      </c>
      <c r="K35" s="8">
        <v>7.07</v>
      </c>
      <c r="L35" s="8">
        <v>0</v>
      </c>
      <c r="M35" s="8">
        <v>17.170000000000002</v>
      </c>
      <c r="N35" s="23">
        <v>-15222.428</v>
      </c>
      <c r="O35" s="23">
        <v>126429.091</v>
      </c>
      <c r="P35" s="23">
        <v>9841.0040000000008</v>
      </c>
      <c r="Q35" s="23">
        <v>35272.17</v>
      </c>
      <c r="R35" s="23">
        <v>161701.261</v>
      </c>
      <c r="S35" s="23">
        <v>146478.83300000001</v>
      </c>
      <c r="T35" s="9">
        <f t="shared" si="4"/>
        <v>2568.4610063424943</v>
      </c>
      <c r="U35" s="9">
        <f t="shared" si="5"/>
        <v>2310.9992219873157</v>
      </c>
      <c r="V35" s="9">
        <f t="shared" si="6"/>
        <v>2138.335577167019</v>
      </c>
      <c r="W35" s="9">
        <f t="shared" si="7"/>
        <v>233.49645512204495</v>
      </c>
      <c r="X35" s="9">
        <f t="shared" si="8"/>
        <v>210.09083836248325</v>
      </c>
    </row>
    <row r="36" spans="1:24">
      <c r="A36" t="str">
        <f t="shared" si="1"/>
        <v>61 - 90</v>
      </c>
      <c r="B36" t="s">
        <v>24</v>
      </c>
      <c r="C36" s="5" t="s">
        <v>52</v>
      </c>
      <c r="D36" s="6">
        <v>73</v>
      </c>
      <c r="E36" s="7">
        <v>74.5</v>
      </c>
      <c r="F36" s="7">
        <f t="shared" si="2"/>
        <v>29.5</v>
      </c>
      <c r="G36" s="10">
        <f t="shared" si="0"/>
        <v>0.40677966101694918</v>
      </c>
      <c r="H36" s="10">
        <f t="shared" si="3"/>
        <v>0.7779661016949152</v>
      </c>
      <c r="I36" s="8">
        <v>12</v>
      </c>
      <c r="J36" s="8">
        <v>10.95</v>
      </c>
      <c r="K36" s="8">
        <v>6.55</v>
      </c>
      <c r="L36" s="8">
        <v>2</v>
      </c>
      <c r="M36" s="8">
        <v>31.5</v>
      </c>
      <c r="N36" s="23">
        <v>-19758.763999999999</v>
      </c>
      <c r="O36" s="23">
        <v>253869.87899999999</v>
      </c>
      <c r="P36" s="23">
        <v>21669.859</v>
      </c>
      <c r="Q36" s="23">
        <v>50420.118000000002</v>
      </c>
      <c r="R36" s="23">
        <v>304289.99699999997</v>
      </c>
      <c r="S36" s="23">
        <v>284531.23300000001</v>
      </c>
      <c r="T36" s="9">
        <f t="shared" si="4"/>
        <v>3793.5588993288588</v>
      </c>
      <c r="U36" s="9">
        <f t="shared" si="5"/>
        <v>3528.3405906040271</v>
      </c>
      <c r="V36" s="9">
        <f t="shared" si="6"/>
        <v>3407.6493825503353</v>
      </c>
      <c r="W36" s="9">
        <f t="shared" si="7"/>
        <v>344.86899084807806</v>
      </c>
      <c r="X36" s="9">
        <f t="shared" si="8"/>
        <v>320.75823550945699</v>
      </c>
    </row>
    <row r="37" spans="1:24">
      <c r="A37" t="str">
        <f t="shared" si="1"/>
        <v>61 - 90</v>
      </c>
      <c r="B37" t="s">
        <v>24</v>
      </c>
      <c r="C37" s="5" t="s">
        <v>53</v>
      </c>
      <c r="D37" s="6">
        <v>59</v>
      </c>
      <c r="E37" s="7">
        <v>61.5</v>
      </c>
      <c r="F37" s="7">
        <f t="shared" si="2"/>
        <v>14.68</v>
      </c>
      <c r="G37" s="10">
        <f t="shared" si="0"/>
        <v>0.27247956403269757</v>
      </c>
      <c r="H37" s="10">
        <f t="shared" si="3"/>
        <v>0.40871934604904631</v>
      </c>
      <c r="I37" s="8">
        <v>4</v>
      </c>
      <c r="J37" s="8">
        <v>2</v>
      </c>
      <c r="K37" s="8">
        <v>8.68</v>
      </c>
      <c r="L37" s="8">
        <v>2</v>
      </c>
      <c r="M37" s="8">
        <v>16.68</v>
      </c>
      <c r="N37" s="23">
        <v>-16523.55</v>
      </c>
      <c r="O37" s="23">
        <v>144224.37100000001</v>
      </c>
      <c r="P37" s="23">
        <v>19369.275000000001</v>
      </c>
      <c r="Q37" s="23">
        <v>35748.571000000004</v>
      </c>
      <c r="R37" s="23">
        <v>179972.94200000001</v>
      </c>
      <c r="S37" s="23">
        <v>163449.39199999999</v>
      </c>
      <c r="T37" s="9">
        <f t="shared" si="4"/>
        <v>2611.4417398373985</v>
      </c>
      <c r="U37" s="9">
        <f t="shared" si="5"/>
        <v>2342.7661300813006</v>
      </c>
      <c r="V37" s="9">
        <f t="shared" si="6"/>
        <v>2345.1117235772358</v>
      </c>
      <c r="W37" s="9">
        <f t="shared" si="7"/>
        <v>237.4037945306726</v>
      </c>
      <c r="X37" s="9">
        <f t="shared" si="8"/>
        <v>212.97873909830005</v>
      </c>
    </row>
    <row r="38" spans="1:24">
      <c r="A38" t="str">
        <f t="shared" si="1"/>
        <v>31 - 60</v>
      </c>
      <c r="B38" t="s">
        <v>24</v>
      </c>
      <c r="C38" s="5" t="s">
        <v>54</v>
      </c>
      <c r="D38" s="6">
        <v>50</v>
      </c>
      <c r="E38" s="7">
        <v>50.5</v>
      </c>
      <c r="F38" s="7">
        <f t="shared" si="2"/>
        <v>12.030000000000001</v>
      </c>
      <c r="G38" s="10">
        <f t="shared" si="0"/>
        <v>0.24937655860349126</v>
      </c>
      <c r="H38" s="10">
        <f t="shared" si="3"/>
        <v>0.58187863674147955</v>
      </c>
      <c r="I38" s="8">
        <v>3</v>
      </c>
      <c r="J38" s="8">
        <v>4</v>
      </c>
      <c r="K38" s="8">
        <v>5.03</v>
      </c>
      <c r="L38" s="8">
        <v>0</v>
      </c>
      <c r="M38" s="8">
        <v>12.03</v>
      </c>
      <c r="N38" s="23">
        <v>-11311.725</v>
      </c>
      <c r="O38" s="23">
        <v>98533.96</v>
      </c>
      <c r="P38" s="23">
        <v>21266.616000000002</v>
      </c>
      <c r="Q38" s="23">
        <v>40979.031000000003</v>
      </c>
      <c r="R38" s="23">
        <v>139512.99100000001</v>
      </c>
      <c r="S38" s="23">
        <v>128201.266</v>
      </c>
      <c r="T38" s="9">
        <f t="shared" si="4"/>
        <v>2341.5123762376238</v>
      </c>
      <c r="U38" s="9">
        <f t="shared" si="5"/>
        <v>2117.5178217821781</v>
      </c>
      <c r="V38" s="9">
        <f t="shared" si="6"/>
        <v>1951.1675247524754</v>
      </c>
      <c r="W38" s="9">
        <f t="shared" si="7"/>
        <v>212.86476147614761</v>
      </c>
      <c r="X38" s="9">
        <f t="shared" si="8"/>
        <v>192.5016201620162</v>
      </c>
    </row>
    <row r="39" spans="1:24">
      <c r="A39" t="str">
        <f t="shared" si="1"/>
        <v>91 - 120</v>
      </c>
      <c r="B39" t="s">
        <v>24</v>
      </c>
      <c r="C39" s="5" t="s">
        <v>55</v>
      </c>
      <c r="D39" s="6">
        <v>111</v>
      </c>
      <c r="E39" s="7">
        <v>116.375</v>
      </c>
      <c r="F39" s="7">
        <f t="shared" si="2"/>
        <v>33.39</v>
      </c>
      <c r="G39" s="10">
        <f t="shared" si="0"/>
        <v>0.14225816112608566</v>
      </c>
      <c r="H39" s="10">
        <f t="shared" si="3"/>
        <v>0.40910452231206945</v>
      </c>
      <c r="I39" s="8">
        <v>4.75</v>
      </c>
      <c r="J39" s="8">
        <v>8.91</v>
      </c>
      <c r="K39" s="8">
        <v>19.73</v>
      </c>
      <c r="L39" s="8">
        <v>1.06</v>
      </c>
      <c r="M39" s="8">
        <v>34.450000000000003</v>
      </c>
      <c r="N39" s="23">
        <v>-28481.307000000001</v>
      </c>
      <c r="O39" s="23">
        <v>223774.35</v>
      </c>
      <c r="P39" s="23">
        <v>21270.227999999999</v>
      </c>
      <c r="Q39" s="23">
        <v>63456.031999999999</v>
      </c>
      <c r="R39" s="23">
        <v>287230.38199999998</v>
      </c>
      <c r="S39" s="23">
        <v>258749.07500000001</v>
      </c>
      <c r="T39" s="9">
        <f t="shared" si="4"/>
        <v>2285.3718925886142</v>
      </c>
      <c r="U39" s="9">
        <f t="shared" si="5"/>
        <v>2040.6345606874329</v>
      </c>
      <c r="V39" s="9">
        <f t="shared" si="6"/>
        <v>1922.8730397422128</v>
      </c>
      <c r="W39" s="9">
        <f t="shared" si="7"/>
        <v>207.76108114441948</v>
      </c>
      <c r="X39" s="9">
        <f t="shared" si="8"/>
        <v>185.51223278976661</v>
      </c>
    </row>
    <row r="40" spans="1:24">
      <c r="A40" t="str">
        <f t="shared" si="1"/>
        <v>61 - 90</v>
      </c>
      <c r="B40" t="s">
        <v>24</v>
      </c>
      <c r="C40" s="5" t="s">
        <v>56</v>
      </c>
      <c r="D40" s="6">
        <v>74</v>
      </c>
      <c r="E40" s="7">
        <v>76.375</v>
      </c>
      <c r="F40" s="7">
        <f t="shared" si="2"/>
        <v>16.05</v>
      </c>
      <c r="G40" s="10">
        <f t="shared" si="0"/>
        <v>0.3507788161993769</v>
      </c>
      <c r="H40" s="10">
        <f t="shared" si="3"/>
        <v>0.3507788161993769</v>
      </c>
      <c r="I40" s="8">
        <v>5.63</v>
      </c>
      <c r="J40" s="8">
        <v>0</v>
      </c>
      <c r="K40" s="8">
        <v>10.42</v>
      </c>
      <c r="L40" s="8">
        <v>0</v>
      </c>
      <c r="M40" s="8">
        <v>16.05</v>
      </c>
      <c r="N40" s="23">
        <v>-18672.856</v>
      </c>
      <c r="O40" s="23">
        <v>116590.943</v>
      </c>
      <c r="P40" s="23">
        <v>14826.607</v>
      </c>
      <c r="Q40" s="23">
        <v>42756.648000000001</v>
      </c>
      <c r="R40" s="23">
        <v>159347.59099999999</v>
      </c>
      <c r="S40" s="23">
        <v>140674.73499999999</v>
      </c>
      <c r="T40" s="9">
        <f t="shared" si="4"/>
        <v>1892.2551096563011</v>
      </c>
      <c r="U40" s="9">
        <f t="shared" si="5"/>
        <v>1647.7659967266773</v>
      </c>
      <c r="V40" s="9">
        <f t="shared" si="6"/>
        <v>1526.5589918166938</v>
      </c>
      <c r="W40" s="9">
        <f t="shared" si="7"/>
        <v>172.02319178693645</v>
      </c>
      <c r="X40" s="9">
        <f t="shared" si="8"/>
        <v>149.7969087933343</v>
      </c>
    </row>
    <row r="41" spans="1:24">
      <c r="A41" t="str">
        <f t="shared" si="1"/>
        <v>61 - 90</v>
      </c>
      <c r="B41" t="s">
        <v>24</v>
      </c>
      <c r="C41" s="5" t="s">
        <v>57</v>
      </c>
      <c r="D41" s="6">
        <v>58</v>
      </c>
      <c r="E41" s="7">
        <v>61.125</v>
      </c>
      <c r="F41" s="7">
        <f t="shared" si="2"/>
        <v>15.36</v>
      </c>
      <c r="G41" s="10">
        <f t="shared" si="0"/>
        <v>0.16276041666666669</v>
      </c>
      <c r="H41" s="10">
        <f t="shared" si="3"/>
        <v>0.49153645833333331</v>
      </c>
      <c r="I41" s="8">
        <v>2.5</v>
      </c>
      <c r="J41" s="8">
        <v>5.05</v>
      </c>
      <c r="K41" s="8">
        <v>7.81</v>
      </c>
      <c r="L41" s="8">
        <v>1.4</v>
      </c>
      <c r="M41" s="8">
        <v>16.760000000000002</v>
      </c>
      <c r="N41" s="23">
        <v>-15303.362999999999</v>
      </c>
      <c r="O41" s="23">
        <v>132813.70699999999</v>
      </c>
      <c r="P41" s="23">
        <v>12991.5</v>
      </c>
      <c r="Q41" s="23">
        <v>28188.493999999999</v>
      </c>
      <c r="R41" s="23">
        <v>161002.201</v>
      </c>
      <c r="S41" s="23">
        <v>145698.83799999999</v>
      </c>
      <c r="T41" s="9">
        <f t="shared" si="4"/>
        <v>2421.4429611451942</v>
      </c>
      <c r="U41" s="9">
        <f t="shared" si="5"/>
        <v>2171.0811942740283</v>
      </c>
      <c r="V41" s="9">
        <f t="shared" si="6"/>
        <v>2172.821382413088</v>
      </c>
      <c r="W41" s="9">
        <f t="shared" si="7"/>
        <v>220.13117828592675</v>
      </c>
      <c r="X41" s="9">
        <f t="shared" si="8"/>
        <v>197.37101766127532</v>
      </c>
    </row>
    <row r="42" spans="1:24">
      <c r="A42" t="str">
        <f t="shared" si="1"/>
        <v>61 - 90</v>
      </c>
      <c r="B42" t="s">
        <v>24</v>
      </c>
      <c r="C42" s="5" t="s">
        <v>58</v>
      </c>
      <c r="D42" s="6">
        <v>79</v>
      </c>
      <c r="E42" s="7">
        <v>82.875</v>
      </c>
      <c r="F42" s="7">
        <f t="shared" si="2"/>
        <v>20.09</v>
      </c>
      <c r="G42" s="10">
        <f t="shared" si="0"/>
        <v>0.35739173718267792</v>
      </c>
      <c r="H42" s="10">
        <f t="shared" si="3"/>
        <v>0.52215032354405178</v>
      </c>
      <c r="I42" s="8">
        <v>7.18</v>
      </c>
      <c r="J42" s="8">
        <v>3.31</v>
      </c>
      <c r="K42" s="8">
        <v>9.6</v>
      </c>
      <c r="L42" s="8">
        <v>1.88</v>
      </c>
      <c r="M42" s="8">
        <v>21.97</v>
      </c>
      <c r="N42" s="23">
        <v>-21986.381000000001</v>
      </c>
      <c r="O42" s="23">
        <v>158131.98800000001</v>
      </c>
      <c r="P42" s="23">
        <v>13829.405000000001</v>
      </c>
      <c r="Q42" s="23">
        <v>29906.076000000001</v>
      </c>
      <c r="R42" s="23">
        <v>188038.06400000001</v>
      </c>
      <c r="S42" s="23">
        <v>166051.68299999999</v>
      </c>
      <c r="T42" s="9">
        <f t="shared" si="4"/>
        <v>2102.0652669683259</v>
      </c>
      <c r="U42" s="9">
        <f t="shared" si="5"/>
        <v>1836.7695686274508</v>
      </c>
      <c r="V42" s="9">
        <f t="shared" si="6"/>
        <v>1908.0782865761691</v>
      </c>
      <c r="W42" s="9">
        <f t="shared" si="7"/>
        <v>191.09684245166599</v>
      </c>
      <c r="X42" s="9">
        <f t="shared" si="8"/>
        <v>166.97905169340461</v>
      </c>
    </row>
    <row r="43" spans="1:24">
      <c r="A43" t="str">
        <f t="shared" si="1"/>
        <v>31 - 60</v>
      </c>
      <c r="B43" t="s">
        <v>24</v>
      </c>
      <c r="C43" s="5" t="s">
        <v>59</v>
      </c>
      <c r="D43" s="6">
        <v>52</v>
      </c>
      <c r="E43" s="7">
        <v>54.25</v>
      </c>
      <c r="F43" s="7">
        <f t="shared" si="2"/>
        <v>14.59</v>
      </c>
      <c r="G43" s="10">
        <f t="shared" si="0"/>
        <v>0.29677861549006168</v>
      </c>
      <c r="H43" s="10">
        <f t="shared" si="3"/>
        <v>0.29677861549006168</v>
      </c>
      <c r="I43" s="8">
        <v>4.33</v>
      </c>
      <c r="J43" s="8">
        <v>0</v>
      </c>
      <c r="K43" s="8">
        <v>10.26</v>
      </c>
      <c r="L43" s="8">
        <v>1</v>
      </c>
      <c r="M43" s="8">
        <v>15.59</v>
      </c>
      <c r="N43" s="23">
        <v>-17154.580999999998</v>
      </c>
      <c r="O43" s="23">
        <v>119362.508</v>
      </c>
      <c r="P43" s="23">
        <v>13967.598</v>
      </c>
      <c r="Q43" s="23">
        <v>31288.303</v>
      </c>
      <c r="R43" s="23">
        <v>150650.81099999999</v>
      </c>
      <c r="S43" s="23">
        <v>133496.23000000001</v>
      </c>
      <c r="T43" s="9">
        <f t="shared" si="4"/>
        <v>2519.5062304147464</v>
      </c>
      <c r="U43" s="9">
        <f t="shared" si="5"/>
        <v>2203.2927557603689</v>
      </c>
      <c r="V43" s="9">
        <f t="shared" si="6"/>
        <v>2200.2305622119816</v>
      </c>
      <c r="W43" s="9">
        <f t="shared" si="7"/>
        <v>229.04602094679512</v>
      </c>
      <c r="X43" s="9">
        <f t="shared" si="8"/>
        <v>200.2993414327608</v>
      </c>
    </row>
    <row r="44" spans="1:24">
      <c r="A44" t="str">
        <f t="shared" si="1"/>
        <v>91 - 120</v>
      </c>
      <c r="B44" t="s">
        <v>24</v>
      </c>
      <c r="C44" s="5" t="s">
        <v>60</v>
      </c>
      <c r="D44" s="6">
        <v>97</v>
      </c>
      <c r="E44" s="7">
        <v>101.25</v>
      </c>
      <c r="F44" s="7">
        <f t="shared" si="2"/>
        <v>23.369999999999997</v>
      </c>
      <c r="G44" s="10">
        <f t="shared" si="0"/>
        <v>0.28883183568677795</v>
      </c>
      <c r="H44" s="10">
        <f t="shared" si="3"/>
        <v>0.34231921266581089</v>
      </c>
      <c r="I44" s="8">
        <v>6.75</v>
      </c>
      <c r="J44" s="8">
        <v>1.25</v>
      </c>
      <c r="K44" s="8">
        <v>15.37</v>
      </c>
      <c r="L44" s="8">
        <v>0</v>
      </c>
      <c r="M44" s="8">
        <v>23.37</v>
      </c>
      <c r="N44" s="23">
        <v>-27654.433000000001</v>
      </c>
      <c r="O44" s="23">
        <v>157174.49400000001</v>
      </c>
      <c r="P44" s="23">
        <v>20097.521000000001</v>
      </c>
      <c r="Q44" s="23">
        <v>56228.394999999997</v>
      </c>
      <c r="R44" s="23">
        <v>213402.889</v>
      </c>
      <c r="S44" s="23">
        <v>185748.45600000001</v>
      </c>
      <c r="T44" s="9">
        <f t="shared" si="4"/>
        <v>1909.1888197530864</v>
      </c>
      <c r="U44" s="9">
        <f t="shared" si="5"/>
        <v>1636.0586172839505</v>
      </c>
      <c r="V44" s="9">
        <f t="shared" si="6"/>
        <v>1552.3406814814816</v>
      </c>
      <c r="W44" s="9">
        <f t="shared" si="7"/>
        <v>173.56261997755331</v>
      </c>
      <c r="X44" s="9">
        <f t="shared" si="8"/>
        <v>148.73260157126822</v>
      </c>
    </row>
    <row r="45" spans="1:24">
      <c r="A45" t="str">
        <f t="shared" si="1"/>
        <v>61 - 90</v>
      </c>
      <c r="B45" t="s">
        <v>24</v>
      </c>
      <c r="C45" s="5" t="s">
        <v>61</v>
      </c>
      <c r="D45" s="6">
        <v>77</v>
      </c>
      <c r="E45" s="7">
        <v>81.375</v>
      </c>
      <c r="F45" s="7">
        <f t="shared" si="2"/>
        <v>20.45</v>
      </c>
      <c r="G45" s="10">
        <f t="shared" si="0"/>
        <v>0.2899755501222494</v>
      </c>
      <c r="H45" s="10">
        <f t="shared" si="3"/>
        <v>0.37555012224938877</v>
      </c>
      <c r="I45" s="8">
        <v>5.93</v>
      </c>
      <c r="J45" s="8">
        <v>1.75</v>
      </c>
      <c r="K45" s="8">
        <v>12.77</v>
      </c>
      <c r="L45" s="8">
        <v>0</v>
      </c>
      <c r="M45" s="8">
        <v>20.45</v>
      </c>
      <c r="N45" s="23">
        <v>-20266.865000000002</v>
      </c>
      <c r="O45" s="23">
        <v>139786.45499999999</v>
      </c>
      <c r="P45" s="23">
        <v>16073.085999999999</v>
      </c>
      <c r="Q45" s="23">
        <v>49296.353000000003</v>
      </c>
      <c r="R45" s="23">
        <v>189082.80799999999</v>
      </c>
      <c r="S45" s="23">
        <v>168815.943</v>
      </c>
      <c r="T45" s="9">
        <f t="shared" si="4"/>
        <v>2126.0795330261135</v>
      </c>
      <c r="U45" s="9">
        <f t="shared" si="5"/>
        <v>1877.0243563748079</v>
      </c>
      <c r="V45" s="9">
        <f t="shared" si="6"/>
        <v>1717.8058986175113</v>
      </c>
      <c r="W45" s="9">
        <f t="shared" si="7"/>
        <v>193.2799575478285</v>
      </c>
      <c r="X45" s="9">
        <f t="shared" si="8"/>
        <v>170.63857785225525</v>
      </c>
    </row>
    <row r="46" spans="1:24">
      <c r="A46" t="str">
        <f t="shared" si="1"/>
        <v>61 - 90</v>
      </c>
      <c r="B46" t="s">
        <v>24</v>
      </c>
      <c r="C46" s="5" t="s">
        <v>62</v>
      </c>
      <c r="D46" s="6">
        <v>79</v>
      </c>
      <c r="E46" s="7">
        <v>83.75</v>
      </c>
      <c r="F46" s="7">
        <f t="shared" si="2"/>
        <v>18.369999999999997</v>
      </c>
      <c r="G46" s="10">
        <f t="shared" si="0"/>
        <v>0.44637996733805119</v>
      </c>
      <c r="H46" s="10">
        <f t="shared" si="3"/>
        <v>0.44637996733805119</v>
      </c>
      <c r="I46" s="8">
        <v>8.1999999999999993</v>
      </c>
      <c r="J46" s="8">
        <v>0</v>
      </c>
      <c r="K46" s="8">
        <v>10.17</v>
      </c>
      <c r="L46" s="8">
        <v>1.75</v>
      </c>
      <c r="M46" s="8">
        <v>20.12</v>
      </c>
      <c r="N46" s="23">
        <v>-19755.052</v>
      </c>
      <c r="O46" s="23">
        <v>147148.16800000001</v>
      </c>
      <c r="P46" s="23">
        <v>16348.159</v>
      </c>
      <c r="Q46" s="23">
        <v>38271.120000000003</v>
      </c>
      <c r="R46" s="23">
        <v>185419.288</v>
      </c>
      <c r="S46" s="23">
        <v>165664.236</v>
      </c>
      <c r="T46" s="9">
        <f t="shared" si="4"/>
        <v>2018.7597492537316</v>
      </c>
      <c r="U46" s="9">
        <f t="shared" si="5"/>
        <v>1782.8785313432834</v>
      </c>
      <c r="V46" s="9">
        <f t="shared" si="6"/>
        <v>1756.9930507462686</v>
      </c>
      <c r="W46" s="9">
        <f t="shared" si="7"/>
        <v>183.52361356852106</v>
      </c>
      <c r="X46" s="9">
        <f t="shared" si="8"/>
        <v>162.07986648575303</v>
      </c>
    </row>
    <row r="47" spans="1:24">
      <c r="A47" t="str">
        <f t="shared" si="1"/>
        <v>31 - 60</v>
      </c>
      <c r="B47" t="s">
        <v>24</v>
      </c>
      <c r="C47" s="5" t="s">
        <v>63</v>
      </c>
      <c r="D47" s="6">
        <v>53</v>
      </c>
      <c r="E47" s="7">
        <v>55.25</v>
      </c>
      <c r="F47" s="7">
        <f t="shared" si="2"/>
        <v>14.72</v>
      </c>
      <c r="G47" s="10">
        <f t="shared" si="0"/>
        <v>0.31249999999999994</v>
      </c>
      <c r="H47" s="10">
        <f t="shared" si="3"/>
        <v>0.41372282608695649</v>
      </c>
      <c r="I47" s="8">
        <v>4.5999999999999996</v>
      </c>
      <c r="J47" s="8">
        <v>1.49</v>
      </c>
      <c r="K47" s="8">
        <v>8.6300000000000008</v>
      </c>
      <c r="L47" s="8">
        <v>2</v>
      </c>
      <c r="M47" s="8">
        <v>16.72</v>
      </c>
      <c r="N47" s="23">
        <v>-16663.725999999999</v>
      </c>
      <c r="O47" s="23">
        <v>116899.67200000001</v>
      </c>
      <c r="P47" s="23">
        <v>16384.659</v>
      </c>
      <c r="Q47" s="23">
        <v>38632.610999999997</v>
      </c>
      <c r="R47" s="23">
        <v>155532.283</v>
      </c>
      <c r="S47" s="23">
        <v>138868.557</v>
      </c>
      <c r="T47" s="9">
        <f t="shared" si="4"/>
        <v>2518.5090316742085</v>
      </c>
      <c r="U47" s="9">
        <f t="shared" si="5"/>
        <v>2216.9031312217194</v>
      </c>
      <c r="V47" s="9">
        <f t="shared" si="6"/>
        <v>2115.8311674208144</v>
      </c>
      <c r="W47" s="9">
        <f t="shared" si="7"/>
        <v>228.95536651583714</v>
      </c>
      <c r="X47" s="9">
        <f t="shared" si="8"/>
        <v>201.53664829288357</v>
      </c>
    </row>
    <row r="48" spans="1:24">
      <c r="A48" t="str">
        <f t="shared" si="1"/>
        <v>61 - 90</v>
      </c>
      <c r="B48" t="s">
        <v>24</v>
      </c>
      <c r="C48" s="5" t="s">
        <v>64</v>
      </c>
      <c r="D48" s="6">
        <v>84</v>
      </c>
      <c r="E48" s="7">
        <v>87.375</v>
      </c>
      <c r="F48" s="7">
        <f t="shared" si="2"/>
        <v>16.63</v>
      </c>
      <c r="G48" s="10">
        <f t="shared" si="0"/>
        <v>0.36079374624173183</v>
      </c>
      <c r="H48" s="10">
        <f t="shared" si="3"/>
        <v>0.69933854479855684</v>
      </c>
      <c r="I48" s="8">
        <v>6</v>
      </c>
      <c r="J48" s="8">
        <v>5.63</v>
      </c>
      <c r="K48" s="8">
        <v>5</v>
      </c>
      <c r="L48" s="8">
        <v>1</v>
      </c>
      <c r="M48" s="8">
        <v>17.63</v>
      </c>
      <c r="N48" s="23">
        <v>-24331.522000000001</v>
      </c>
      <c r="O48" s="23">
        <v>167414.70499999999</v>
      </c>
      <c r="P48" s="23">
        <v>16934.399000000001</v>
      </c>
      <c r="Q48" s="23">
        <v>36343.536</v>
      </c>
      <c r="R48" s="23">
        <v>203758.24100000001</v>
      </c>
      <c r="S48" s="23">
        <v>179426.71900000001</v>
      </c>
      <c r="T48" s="9">
        <f t="shared" si="4"/>
        <v>2138.1841716738199</v>
      </c>
      <c r="U48" s="9">
        <f t="shared" si="5"/>
        <v>1859.711816881259</v>
      </c>
      <c r="V48" s="9">
        <f t="shared" si="6"/>
        <v>1916.0481258941343</v>
      </c>
      <c r="W48" s="9">
        <f t="shared" si="7"/>
        <v>194.38037924307454</v>
      </c>
      <c r="X48" s="9">
        <f t="shared" si="8"/>
        <v>169.06471062556901</v>
      </c>
    </row>
    <row r="49" spans="1:24">
      <c r="A49" t="str">
        <f t="shared" si="1"/>
        <v>31 - 60</v>
      </c>
      <c r="B49" t="s">
        <v>24</v>
      </c>
      <c r="C49" s="5" t="s">
        <v>65</v>
      </c>
      <c r="D49" s="6">
        <v>53</v>
      </c>
      <c r="E49" s="7">
        <v>54.125</v>
      </c>
      <c r="F49" s="7">
        <f t="shared" si="2"/>
        <v>15.360000000000001</v>
      </c>
      <c r="G49" s="10">
        <f t="shared" si="0"/>
        <v>0.16276041666666666</v>
      </c>
      <c r="H49" s="10">
        <f t="shared" si="3"/>
        <v>0.31901041666666669</v>
      </c>
      <c r="I49" s="8">
        <v>2.5</v>
      </c>
      <c r="J49" s="8">
        <v>2.4</v>
      </c>
      <c r="K49" s="8">
        <v>10.46</v>
      </c>
      <c r="L49" s="8">
        <v>1</v>
      </c>
      <c r="M49" s="8">
        <v>16.36</v>
      </c>
      <c r="N49" s="23">
        <v>-17848.175999999999</v>
      </c>
      <c r="O49" s="23">
        <v>138036.18799999999</v>
      </c>
      <c r="P49" s="23">
        <v>15687.254000000001</v>
      </c>
      <c r="Q49" s="23">
        <v>35106.786</v>
      </c>
      <c r="R49" s="23">
        <v>173142.97399999999</v>
      </c>
      <c r="S49" s="23">
        <v>155294.79800000001</v>
      </c>
      <c r="T49" s="9">
        <f t="shared" si="4"/>
        <v>2909.1126096997687</v>
      </c>
      <c r="U49" s="9">
        <f t="shared" si="5"/>
        <v>2579.3541616628177</v>
      </c>
      <c r="V49" s="9">
        <f t="shared" si="6"/>
        <v>2550.322180138568</v>
      </c>
      <c r="W49" s="9">
        <f t="shared" si="7"/>
        <v>264.46478269997897</v>
      </c>
      <c r="X49" s="9">
        <f t="shared" si="8"/>
        <v>234.48674196934707</v>
      </c>
    </row>
    <row r="50" spans="1:24">
      <c r="A50" t="str">
        <f t="shared" si="1"/>
        <v>91 - 120</v>
      </c>
      <c r="B50" t="s">
        <v>24</v>
      </c>
      <c r="C50" s="5" t="s">
        <v>66</v>
      </c>
      <c r="D50" s="6">
        <v>91</v>
      </c>
      <c r="E50" s="7">
        <v>93.875</v>
      </c>
      <c r="F50" s="7">
        <f t="shared" si="2"/>
        <v>23.48</v>
      </c>
      <c r="G50" s="10">
        <f t="shared" si="0"/>
        <v>0.2001703577512777</v>
      </c>
      <c r="H50" s="10">
        <f t="shared" si="3"/>
        <v>0.2001703577512777</v>
      </c>
      <c r="I50" s="8">
        <v>4.7</v>
      </c>
      <c r="J50" s="8">
        <v>0</v>
      </c>
      <c r="K50" s="8">
        <v>18.78</v>
      </c>
      <c r="L50" s="8">
        <v>1.4</v>
      </c>
      <c r="M50" s="8">
        <v>24.88</v>
      </c>
      <c r="N50" s="23">
        <v>-24644.68</v>
      </c>
      <c r="O50" s="23">
        <v>174217.40100000001</v>
      </c>
      <c r="P50" s="23">
        <v>16889.519</v>
      </c>
      <c r="Q50" s="23">
        <v>39577.775000000001</v>
      </c>
      <c r="R50" s="23">
        <v>213795.17600000001</v>
      </c>
      <c r="S50" s="23">
        <v>189150.49600000001</v>
      </c>
      <c r="T50" s="9">
        <f t="shared" si="4"/>
        <v>2097.5303009320905</v>
      </c>
      <c r="U50" s="9">
        <f t="shared" si="5"/>
        <v>1835.0037496671107</v>
      </c>
      <c r="V50" s="9">
        <f t="shared" si="6"/>
        <v>1855.8444846870841</v>
      </c>
      <c r="W50" s="9">
        <f t="shared" si="7"/>
        <v>190.68457281200824</v>
      </c>
      <c r="X50" s="9">
        <f t="shared" si="8"/>
        <v>166.81852269701005</v>
      </c>
    </row>
    <row r="51" spans="1:24">
      <c r="A51" t="str">
        <f t="shared" si="1"/>
        <v>91 - 120</v>
      </c>
      <c r="B51" t="s">
        <v>24</v>
      </c>
      <c r="C51" s="5" t="s">
        <v>67</v>
      </c>
      <c r="D51" s="6">
        <v>110</v>
      </c>
      <c r="E51" s="7">
        <v>112.875</v>
      </c>
      <c r="F51" s="7">
        <f t="shared" si="2"/>
        <v>24.65</v>
      </c>
      <c r="G51" s="10">
        <f t="shared" si="0"/>
        <v>0.1127789046653144</v>
      </c>
      <c r="H51" s="10">
        <f t="shared" si="3"/>
        <v>0.45233265720081134</v>
      </c>
      <c r="I51" s="8">
        <v>2.78</v>
      </c>
      <c r="J51" s="8">
        <v>8.3699999999999992</v>
      </c>
      <c r="K51" s="8">
        <v>13.5</v>
      </c>
      <c r="L51" s="8">
        <v>2.9</v>
      </c>
      <c r="M51" s="8">
        <v>27.55</v>
      </c>
      <c r="N51" s="23">
        <v>-28349.127</v>
      </c>
      <c r="O51" s="23">
        <v>202120.18400000001</v>
      </c>
      <c r="P51" s="23">
        <v>27959.891</v>
      </c>
      <c r="Q51" s="23">
        <v>55430.286999999997</v>
      </c>
      <c r="R51" s="23">
        <v>257550.47099999999</v>
      </c>
      <c r="S51" s="23">
        <v>229201.34400000001</v>
      </c>
      <c r="T51" s="9">
        <f t="shared" si="4"/>
        <v>2034.0250719822811</v>
      </c>
      <c r="U51" s="9">
        <f t="shared" si="5"/>
        <v>1782.8700155038759</v>
      </c>
      <c r="V51" s="9">
        <f t="shared" si="6"/>
        <v>1790.655007751938</v>
      </c>
      <c r="W51" s="9">
        <f t="shared" si="7"/>
        <v>184.91137018020737</v>
      </c>
      <c r="X51" s="9">
        <f t="shared" si="8"/>
        <v>162.07909231853418</v>
      </c>
    </row>
    <row r="52" spans="1:24">
      <c r="A52" t="str">
        <f t="shared" si="1"/>
        <v>61 - 90</v>
      </c>
      <c r="B52" t="s">
        <v>24</v>
      </c>
      <c r="C52" s="5" t="s">
        <v>68</v>
      </c>
      <c r="D52" s="6">
        <v>82</v>
      </c>
      <c r="E52" s="7">
        <v>87.375</v>
      </c>
      <c r="F52" s="7">
        <f t="shared" si="2"/>
        <v>17.170000000000002</v>
      </c>
      <c r="G52" s="10">
        <f t="shared" si="0"/>
        <v>0.30867792661619098</v>
      </c>
      <c r="H52" s="10">
        <f t="shared" si="3"/>
        <v>0.63599301106581241</v>
      </c>
      <c r="I52" s="8">
        <v>5.3</v>
      </c>
      <c r="J52" s="8">
        <v>5.62</v>
      </c>
      <c r="K52" s="8">
        <v>6.25</v>
      </c>
      <c r="L52" s="8">
        <v>2</v>
      </c>
      <c r="M52" s="8">
        <v>19.170000000000002</v>
      </c>
      <c r="N52" s="23">
        <v>-23390.973999999998</v>
      </c>
      <c r="O52" s="23">
        <v>172522.11499999999</v>
      </c>
      <c r="P52" s="23">
        <v>21333.409</v>
      </c>
      <c r="Q52" s="23">
        <v>39894.197999999997</v>
      </c>
      <c r="R52" s="23">
        <v>212416.31299999999</v>
      </c>
      <c r="S52" s="23">
        <v>189025.33900000001</v>
      </c>
      <c r="T52" s="9">
        <f t="shared" si="4"/>
        <v>2186.9288011444919</v>
      </c>
      <c r="U52" s="9">
        <f t="shared" si="5"/>
        <v>1919.2209442060084</v>
      </c>
      <c r="V52" s="9">
        <f t="shared" si="6"/>
        <v>1974.5020314735334</v>
      </c>
      <c r="W52" s="9">
        <f t="shared" si="7"/>
        <v>198.81170919495381</v>
      </c>
      <c r="X52" s="9">
        <f t="shared" si="8"/>
        <v>174.47463129145532</v>
      </c>
    </row>
    <row r="53" spans="1:24">
      <c r="A53" t="str">
        <f t="shared" si="1"/>
        <v>61 - 90</v>
      </c>
      <c r="B53" t="s">
        <v>24</v>
      </c>
      <c r="C53" s="5" t="s">
        <v>69</v>
      </c>
      <c r="D53" s="6">
        <v>62</v>
      </c>
      <c r="E53" s="7">
        <v>64.375</v>
      </c>
      <c r="F53" s="7">
        <f t="shared" si="2"/>
        <v>15.58</v>
      </c>
      <c r="G53" s="10">
        <f t="shared" si="0"/>
        <v>0.28562259306803595</v>
      </c>
      <c r="H53" s="10">
        <f t="shared" si="3"/>
        <v>0.48459563543003853</v>
      </c>
      <c r="I53" s="8">
        <v>4.45</v>
      </c>
      <c r="J53" s="8">
        <v>3.1</v>
      </c>
      <c r="K53" s="8">
        <v>8.0299999999999994</v>
      </c>
      <c r="L53" s="8">
        <v>0</v>
      </c>
      <c r="M53" s="8">
        <v>15.58</v>
      </c>
      <c r="N53" s="23">
        <v>-15794.74</v>
      </c>
      <c r="O53" s="23">
        <v>111230.22199999999</v>
      </c>
      <c r="P53" s="23">
        <v>28157.473999999998</v>
      </c>
      <c r="Q53" s="23">
        <v>55402.65</v>
      </c>
      <c r="R53" s="23">
        <v>166632.872</v>
      </c>
      <c r="S53" s="23">
        <v>150838.13200000001</v>
      </c>
      <c r="T53" s="9">
        <f t="shared" si="4"/>
        <v>2151.0741436893204</v>
      </c>
      <c r="U53" s="9">
        <f t="shared" si="5"/>
        <v>1905.7189592233012</v>
      </c>
      <c r="V53" s="9">
        <f t="shared" si="6"/>
        <v>1727.8481087378641</v>
      </c>
      <c r="W53" s="9">
        <f t="shared" si="7"/>
        <v>195.55219488084731</v>
      </c>
      <c r="X53" s="9">
        <f t="shared" si="8"/>
        <v>173.24717811120919</v>
      </c>
    </row>
    <row r="54" spans="1:24">
      <c r="A54" t="str">
        <f t="shared" si="1"/>
        <v>121 &gt;</v>
      </c>
      <c r="B54" t="s">
        <v>24</v>
      </c>
      <c r="C54" s="5" t="s">
        <v>70</v>
      </c>
      <c r="D54" s="6">
        <v>192</v>
      </c>
      <c r="E54" s="7">
        <v>199.375</v>
      </c>
      <c r="F54" s="7">
        <f t="shared" si="2"/>
        <v>48.5</v>
      </c>
      <c r="G54" s="10">
        <f t="shared" si="0"/>
        <v>0.26618556701030927</v>
      </c>
      <c r="H54" s="10">
        <f t="shared" si="3"/>
        <v>0.72762886597938148</v>
      </c>
      <c r="I54" s="8">
        <v>12.91</v>
      </c>
      <c r="J54" s="8">
        <v>22.38</v>
      </c>
      <c r="K54" s="8">
        <v>13.21</v>
      </c>
      <c r="L54" s="8">
        <v>3.94</v>
      </c>
      <c r="M54" s="8">
        <v>52.44</v>
      </c>
      <c r="N54" s="23">
        <v>-50984.591999999997</v>
      </c>
      <c r="O54" s="23">
        <v>407213.79100000003</v>
      </c>
      <c r="P54" s="23">
        <v>71802.671000000002</v>
      </c>
      <c r="Q54" s="23">
        <v>117143.3</v>
      </c>
      <c r="R54" s="23">
        <v>524357.09100000001</v>
      </c>
      <c r="S54" s="23">
        <v>473372.49900000001</v>
      </c>
      <c r="T54" s="9">
        <f t="shared" si="4"/>
        <v>2269.8654294670851</v>
      </c>
      <c r="U54" s="9">
        <f t="shared" si="5"/>
        <v>2014.1433379310345</v>
      </c>
      <c r="V54" s="9">
        <f t="shared" si="6"/>
        <v>2042.4516163009405</v>
      </c>
      <c r="W54" s="9">
        <f t="shared" si="7"/>
        <v>206.35140267882591</v>
      </c>
      <c r="X54" s="9">
        <f t="shared" si="8"/>
        <v>183.10393981191223</v>
      </c>
    </row>
    <row r="55" spans="1:24">
      <c r="A55" t="str">
        <f t="shared" si="1"/>
        <v>91 - 120</v>
      </c>
      <c r="B55" t="s">
        <v>24</v>
      </c>
      <c r="C55" s="5" t="s">
        <v>71</v>
      </c>
      <c r="D55" s="6">
        <v>92</v>
      </c>
      <c r="E55" s="7">
        <v>94.625</v>
      </c>
      <c r="F55" s="7">
        <f t="shared" si="2"/>
        <v>26.47</v>
      </c>
      <c r="G55" s="10">
        <f t="shared" si="0"/>
        <v>0.23611635814129203</v>
      </c>
      <c r="H55" s="10">
        <f t="shared" si="3"/>
        <v>0.54212315829240654</v>
      </c>
      <c r="I55" s="8">
        <v>6.25</v>
      </c>
      <c r="J55" s="8">
        <v>8.1</v>
      </c>
      <c r="K55" s="8">
        <v>12.12</v>
      </c>
      <c r="L55" s="8">
        <v>1.7</v>
      </c>
      <c r="M55" s="8">
        <v>28.17</v>
      </c>
      <c r="N55" s="23">
        <v>-28339.243999999999</v>
      </c>
      <c r="O55" s="23">
        <v>156283.54800000001</v>
      </c>
      <c r="P55" s="23">
        <v>34712.978999999999</v>
      </c>
      <c r="Q55" s="23">
        <v>61158.707999999999</v>
      </c>
      <c r="R55" s="23">
        <v>217442.25599999999</v>
      </c>
      <c r="S55" s="23">
        <v>189103.01199999999</v>
      </c>
      <c r="T55" s="9">
        <f t="shared" si="4"/>
        <v>1931.0887926023779</v>
      </c>
      <c r="U55" s="9">
        <f t="shared" si="5"/>
        <v>1631.5987635402905</v>
      </c>
      <c r="V55" s="9">
        <f t="shared" si="6"/>
        <v>1651.6094900924704</v>
      </c>
      <c r="W55" s="9">
        <f t="shared" si="7"/>
        <v>175.55352660021617</v>
      </c>
      <c r="X55" s="9">
        <f t="shared" si="8"/>
        <v>148.32716032184459</v>
      </c>
    </row>
    <row r="56" spans="1:24">
      <c r="A56" t="str">
        <f t="shared" si="1"/>
        <v>61 - 90</v>
      </c>
      <c r="B56" t="s">
        <v>24</v>
      </c>
      <c r="C56" s="5" t="s">
        <v>72</v>
      </c>
      <c r="D56" s="6">
        <v>75</v>
      </c>
      <c r="E56" s="7">
        <v>75.875</v>
      </c>
      <c r="F56" s="7">
        <f t="shared" si="2"/>
        <v>17.990000000000002</v>
      </c>
      <c r="G56" s="10">
        <f t="shared" si="0"/>
        <v>0.38632573652028901</v>
      </c>
      <c r="H56" s="10">
        <f t="shared" si="3"/>
        <v>0.4307948860478043</v>
      </c>
      <c r="I56" s="8">
        <v>6.95</v>
      </c>
      <c r="J56" s="8">
        <v>0.8</v>
      </c>
      <c r="K56" s="8">
        <v>10.24</v>
      </c>
      <c r="L56" s="8">
        <v>3</v>
      </c>
      <c r="M56" s="8">
        <v>20.99</v>
      </c>
      <c r="N56" s="23">
        <v>-21341.348000000002</v>
      </c>
      <c r="O56" s="23">
        <v>183517.98199999999</v>
      </c>
      <c r="P56" s="23">
        <v>21117.903999999999</v>
      </c>
      <c r="Q56" s="23">
        <v>43886.824000000001</v>
      </c>
      <c r="R56" s="23">
        <v>227404.80600000001</v>
      </c>
      <c r="S56" s="23">
        <v>206063.45800000001</v>
      </c>
      <c r="T56" s="9">
        <f t="shared" si="4"/>
        <v>2718.7730082372323</v>
      </c>
      <c r="U56" s="9">
        <f t="shared" si="5"/>
        <v>2437.5031828665569</v>
      </c>
      <c r="V56" s="9">
        <f t="shared" si="6"/>
        <v>2418.6883953871497</v>
      </c>
      <c r="W56" s="9">
        <f t="shared" si="7"/>
        <v>247.16118256702111</v>
      </c>
      <c r="X56" s="9">
        <f t="shared" si="8"/>
        <v>221.59119844241425</v>
      </c>
    </row>
    <row r="57" spans="1:24">
      <c r="A57" t="str">
        <f t="shared" si="1"/>
        <v>91 - 120</v>
      </c>
      <c r="B57" t="s">
        <v>24</v>
      </c>
      <c r="C57" s="5" t="s">
        <v>73</v>
      </c>
      <c r="D57" s="6">
        <v>93</v>
      </c>
      <c r="E57" s="7">
        <v>95.625</v>
      </c>
      <c r="F57" s="7">
        <f t="shared" si="2"/>
        <v>28.23</v>
      </c>
      <c r="G57" s="10">
        <f t="shared" si="0"/>
        <v>0.14169323414806942</v>
      </c>
      <c r="H57" s="10">
        <f t="shared" si="3"/>
        <v>0.45164718384697128</v>
      </c>
      <c r="I57" s="8">
        <v>4</v>
      </c>
      <c r="J57" s="8">
        <v>8.75</v>
      </c>
      <c r="K57" s="8">
        <v>15.48</v>
      </c>
      <c r="L57" s="8">
        <v>0.63</v>
      </c>
      <c r="M57" s="8">
        <v>28.86</v>
      </c>
      <c r="N57" s="23">
        <v>-23131.41</v>
      </c>
      <c r="O57" s="23">
        <v>188902.11900000001</v>
      </c>
      <c r="P57" s="23">
        <v>18285.079000000002</v>
      </c>
      <c r="Q57" s="23">
        <v>54626.756999999998</v>
      </c>
      <c r="R57" s="23">
        <v>243528.87599999999</v>
      </c>
      <c r="S57" s="23">
        <v>220397.46599999999</v>
      </c>
      <c r="T57" s="9">
        <f t="shared" si="4"/>
        <v>2355.4906875816991</v>
      </c>
      <c r="U57" s="9">
        <f t="shared" si="5"/>
        <v>2113.5935895424836</v>
      </c>
      <c r="V57" s="9">
        <f t="shared" si="6"/>
        <v>1975.4469960784315</v>
      </c>
      <c r="W57" s="9">
        <f t="shared" si="7"/>
        <v>214.13551705288174</v>
      </c>
      <c r="X57" s="9">
        <f t="shared" si="8"/>
        <v>192.14487177658941</v>
      </c>
    </row>
    <row r="58" spans="1:24">
      <c r="A58" t="str">
        <f t="shared" si="1"/>
        <v>31 - 60</v>
      </c>
      <c r="B58" t="s">
        <v>24</v>
      </c>
      <c r="C58" s="5" t="s">
        <v>74</v>
      </c>
      <c r="D58" s="6">
        <v>47</v>
      </c>
      <c r="E58" s="7">
        <v>48.875</v>
      </c>
      <c r="F58" s="7">
        <f t="shared" si="2"/>
        <v>11.4</v>
      </c>
      <c r="G58" s="10">
        <f t="shared" si="0"/>
        <v>0.26315789473684209</v>
      </c>
      <c r="H58" s="10">
        <f t="shared" si="3"/>
        <v>0.35087719298245612</v>
      </c>
      <c r="I58" s="8">
        <v>3</v>
      </c>
      <c r="J58" s="8">
        <v>1</v>
      </c>
      <c r="K58" s="8">
        <v>7.4</v>
      </c>
      <c r="L58" s="8">
        <v>0</v>
      </c>
      <c r="M58" s="8">
        <v>11.4</v>
      </c>
      <c r="N58" s="23">
        <v>-11093.646000000001</v>
      </c>
      <c r="O58" s="23">
        <v>87265.366999999998</v>
      </c>
      <c r="P58" s="23">
        <v>16308.225</v>
      </c>
      <c r="Q58" s="23">
        <v>24967.179</v>
      </c>
      <c r="R58" s="23">
        <v>112232.546</v>
      </c>
      <c r="S58" s="23">
        <v>101138.9</v>
      </c>
      <c r="T58" s="9">
        <f t="shared" si="4"/>
        <v>1962.6459539641944</v>
      </c>
      <c r="U58" s="9">
        <f t="shared" si="5"/>
        <v>1735.6659846547311</v>
      </c>
      <c r="V58" s="9">
        <f t="shared" si="6"/>
        <v>1785.4806547314577</v>
      </c>
      <c r="W58" s="9">
        <f t="shared" si="7"/>
        <v>178.42235945129039</v>
      </c>
      <c r="X58" s="9">
        <f t="shared" si="8"/>
        <v>157.78781678679374</v>
      </c>
    </row>
    <row r="59" spans="1:24">
      <c r="A59" t="str">
        <f t="shared" si="1"/>
        <v>31 - 60</v>
      </c>
      <c r="B59" t="s">
        <v>24</v>
      </c>
      <c r="C59" s="5" t="s">
        <v>75</v>
      </c>
      <c r="D59" s="6">
        <v>44</v>
      </c>
      <c r="E59" s="7">
        <v>44.25</v>
      </c>
      <c r="F59" s="7">
        <f t="shared" si="2"/>
        <v>14.100000000000001</v>
      </c>
      <c r="G59" s="10">
        <f t="shared" si="0"/>
        <v>7.0921985815602828E-2</v>
      </c>
      <c r="H59" s="10">
        <f t="shared" si="3"/>
        <v>0.22695035460992907</v>
      </c>
      <c r="I59" s="8">
        <v>1</v>
      </c>
      <c r="J59" s="8">
        <v>2.2000000000000002</v>
      </c>
      <c r="K59" s="8">
        <v>10.9</v>
      </c>
      <c r="L59" s="8">
        <v>1</v>
      </c>
      <c r="M59" s="8">
        <v>15.1</v>
      </c>
      <c r="N59" s="23"/>
      <c r="O59" s="23"/>
      <c r="P59" s="23"/>
      <c r="Q59" s="23"/>
      <c r="R59" s="23"/>
      <c r="S59" s="23"/>
      <c r="T59" s="9">
        <f t="shared" si="4"/>
        <v>0</v>
      </c>
      <c r="U59" s="9">
        <f t="shared" si="5"/>
        <v>0</v>
      </c>
      <c r="V59" s="9">
        <f t="shared" si="6"/>
        <v>0</v>
      </c>
      <c r="W59" s="9">
        <f t="shared" si="7"/>
        <v>0</v>
      </c>
      <c r="X59" s="9">
        <f t="shared" si="8"/>
        <v>0</v>
      </c>
    </row>
    <row r="60" spans="1:24">
      <c r="A60" t="str">
        <f t="shared" si="1"/>
        <v>121 &gt;</v>
      </c>
      <c r="B60" t="s">
        <v>24</v>
      </c>
      <c r="C60" s="5" t="s">
        <v>76</v>
      </c>
      <c r="D60" s="6">
        <v>118</v>
      </c>
      <c r="E60" s="7">
        <v>121</v>
      </c>
      <c r="F60" s="7">
        <f t="shared" si="2"/>
        <v>28.259999999999998</v>
      </c>
      <c r="G60" s="10">
        <f t="shared" si="0"/>
        <v>0.15569709837225762</v>
      </c>
      <c r="H60" s="10">
        <f t="shared" si="3"/>
        <v>0.35031847133757965</v>
      </c>
      <c r="I60" s="8">
        <v>4.4000000000000004</v>
      </c>
      <c r="J60" s="8">
        <v>5.5</v>
      </c>
      <c r="K60" s="8">
        <v>18.36</v>
      </c>
      <c r="L60" s="8">
        <v>3.45</v>
      </c>
      <c r="M60" s="8">
        <v>31.71</v>
      </c>
      <c r="N60" s="23">
        <v>-29328.474999999999</v>
      </c>
      <c r="O60" s="23">
        <v>242126.288</v>
      </c>
      <c r="P60" s="23">
        <v>24422.223999999998</v>
      </c>
      <c r="Q60" s="23">
        <v>63046.866999999998</v>
      </c>
      <c r="R60" s="23">
        <v>305173.15500000003</v>
      </c>
      <c r="S60" s="23">
        <v>275844.68</v>
      </c>
      <c r="T60" s="9">
        <f t="shared" si="4"/>
        <v>2320.2556280991739</v>
      </c>
      <c r="U60" s="9">
        <f t="shared" si="5"/>
        <v>2077.8715371900826</v>
      </c>
      <c r="V60" s="9">
        <f t="shared" si="6"/>
        <v>2001.0437024793389</v>
      </c>
      <c r="W60" s="9">
        <f t="shared" si="7"/>
        <v>210.93232982719763</v>
      </c>
      <c r="X60" s="9">
        <f t="shared" si="8"/>
        <v>188.89741247182567</v>
      </c>
    </row>
    <row r="61" spans="1:24">
      <c r="A61" t="str">
        <f t="shared" si="1"/>
        <v>91 - 120</v>
      </c>
      <c r="B61" t="s">
        <v>24</v>
      </c>
      <c r="C61" s="5" t="s">
        <v>77</v>
      </c>
      <c r="D61" s="6">
        <v>88</v>
      </c>
      <c r="E61" s="7">
        <v>91.25</v>
      </c>
      <c r="F61" s="7">
        <f t="shared" si="2"/>
        <v>31.59</v>
      </c>
      <c r="G61" s="10">
        <f t="shared" si="0"/>
        <v>0.30864197530864196</v>
      </c>
      <c r="H61" s="10">
        <f t="shared" si="3"/>
        <v>0.30864197530864196</v>
      </c>
      <c r="I61" s="8">
        <v>9.75</v>
      </c>
      <c r="J61" s="8">
        <v>0</v>
      </c>
      <c r="K61" s="8">
        <v>21.84</v>
      </c>
      <c r="L61" s="8">
        <v>0</v>
      </c>
      <c r="M61" s="8">
        <v>31.59</v>
      </c>
      <c r="N61" s="23">
        <v>-26439.100999999999</v>
      </c>
      <c r="O61" s="23">
        <v>226451.12100000001</v>
      </c>
      <c r="P61" s="23">
        <v>43862.46</v>
      </c>
      <c r="Q61" s="23">
        <v>93112.622000000003</v>
      </c>
      <c r="R61" s="23">
        <v>319563.74300000002</v>
      </c>
      <c r="S61" s="23">
        <v>293124.64199999999</v>
      </c>
      <c r="T61" s="9">
        <f t="shared" si="4"/>
        <v>3021.3839232876712</v>
      </c>
      <c r="U61" s="9">
        <f t="shared" si="5"/>
        <v>2731.6403506849315</v>
      </c>
      <c r="V61" s="9">
        <f t="shared" si="6"/>
        <v>2481.6561205479452</v>
      </c>
      <c r="W61" s="9">
        <f t="shared" si="7"/>
        <v>274.67126575342468</v>
      </c>
      <c r="X61" s="9">
        <f t="shared" si="8"/>
        <v>248.33094097135742</v>
      </c>
    </row>
    <row r="62" spans="1:24">
      <c r="A62" t="str">
        <f t="shared" si="1"/>
        <v>91 - 120</v>
      </c>
      <c r="B62" t="s">
        <v>24</v>
      </c>
      <c r="C62" s="5" t="s">
        <v>78</v>
      </c>
      <c r="D62" s="6">
        <v>112</v>
      </c>
      <c r="E62" s="7">
        <v>113.125</v>
      </c>
      <c r="F62" s="7">
        <f t="shared" si="2"/>
        <v>32.81</v>
      </c>
      <c r="G62" s="10">
        <f t="shared" si="0"/>
        <v>0.29503200243828098</v>
      </c>
      <c r="H62" s="10">
        <f t="shared" si="3"/>
        <v>0.35598902773544649</v>
      </c>
      <c r="I62" s="8">
        <v>9.68</v>
      </c>
      <c r="J62" s="8">
        <v>2</v>
      </c>
      <c r="K62" s="8">
        <v>21.13</v>
      </c>
      <c r="L62" s="8">
        <v>3</v>
      </c>
      <c r="M62" s="8">
        <v>35.81</v>
      </c>
      <c r="N62" s="23">
        <v>-27836.216</v>
      </c>
      <c r="O62" s="23">
        <v>240612.99400000001</v>
      </c>
      <c r="P62" s="23">
        <v>31893.784</v>
      </c>
      <c r="Q62" s="23">
        <v>65313.690999999999</v>
      </c>
      <c r="R62" s="23">
        <v>305926.685</v>
      </c>
      <c r="S62" s="23">
        <v>278090.46899999998</v>
      </c>
      <c r="T62" s="9">
        <f t="shared" si="4"/>
        <v>2422.3902850828731</v>
      </c>
      <c r="U62" s="9">
        <f t="shared" si="5"/>
        <v>2176.3242872928176</v>
      </c>
      <c r="V62" s="9">
        <f t="shared" si="6"/>
        <v>2126.9656928176796</v>
      </c>
      <c r="W62" s="9">
        <f t="shared" si="7"/>
        <v>220.21729864389755</v>
      </c>
      <c r="X62" s="9">
        <f t="shared" si="8"/>
        <v>197.84766248116523</v>
      </c>
    </row>
    <row r="63" spans="1:24">
      <c r="A63" t="str">
        <f t="shared" si="1"/>
        <v>91 - 120</v>
      </c>
      <c r="B63" t="s">
        <v>24</v>
      </c>
      <c r="C63" s="5" t="s">
        <v>79</v>
      </c>
      <c r="D63" s="6">
        <v>104</v>
      </c>
      <c r="E63" s="7">
        <v>105.25</v>
      </c>
      <c r="F63" s="7">
        <f t="shared" si="2"/>
        <v>31.81</v>
      </c>
      <c r="G63" s="10">
        <f t="shared" si="0"/>
        <v>0.18861993083935871</v>
      </c>
      <c r="H63" s="10">
        <f t="shared" si="3"/>
        <v>0.33008487896887773</v>
      </c>
      <c r="I63" s="8">
        <v>6</v>
      </c>
      <c r="J63" s="8">
        <v>4.5</v>
      </c>
      <c r="K63" s="8">
        <v>21.31</v>
      </c>
      <c r="L63" s="8">
        <v>1</v>
      </c>
      <c r="M63" s="8">
        <v>32.81</v>
      </c>
      <c r="N63" s="23">
        <v>-34813.061999999998</v>
      </c>
      <c r="O63" s="23">
        <v>211083.421</v>
      </c>
      <c r="P63" s="23">
        <v>24186.107</v>
      </c>
      <c r="Q63" s="23">
        <v>51689.161</v>
      </c>
      <c r="R63" s="23">
        <v>262772.58199999999</v>
      </c>
      <c r="S63" s="23">
        <v>227959.52</v>
      </c>
      <c r="T63" s="9">
        <f t="shared" si="4"/>
        <v>2266.8548693586699</v>
      </c>
      <c r="U63" s="9">
        <f t="shared" si="5"/>
        <v>1936.089434679335</v>
      </c>
      <c r="V63" s="9">
        <f t="shared" si="6"/>
        <v>2005.54319239905</v>
      </c>
      <c r="W63" s="9">
        <f t="shared" si="7"/>
        <v>206.07771539624272</v>
      </c>
      <c r="X63" s="9">
        <f t="shared" si="8"/>
        <v>176.00813042539409</v>
      </c>
    </row>
    <row r="64" spans="1:24">
      <c r="A64" t="str">
        <f t="shared" si="1"/>
        <v>121 &gt;</v>
      </c>
      <c r="B64" t="s">
        <v>24</v>
      </c>
      <c r="C64" s="5" t="s">
        <v>80</v>
      </c>
      <c r="D64" s="6">
        <v>125</v>
      </c>
      <c r="E64" s="7">
        <v>131.625</v>
      </c>
      <c r="F64" s="7">
        <f t="shared" si="2"/>
        <v>35.57</v>
      </c>
      <c r="G64" s="10">
        <f t="shared" si="0"/>
        <v>0.29856620747821194</v>
      </c>
      <c r="H64" s="10">
        <f t="shared" si="3"/>
        <v>0.39274669665448408</v>
      </c>
      <c r="I64" s="8">
        <v>10.62</v>
      </c>
      <c r="J64" s="8">
        <v>3.35</v>
      </c>
      <c r="K64" s="8">
        <v>21.6</v>
      </c>
      <c r="L64" s="8">
        <v>3.3</v>
      </c>
      <c r="M64" s="8">
        <v>38.869999999999997</v>
      </c>
      <c r="N64" s="23">
        <v>-35799.519</v>
      </c>
      <c r="O64" s="23">
        <v>296187.49900000001</v>
      </c>
      <c r="P64" s="23">
        <v>37117.527000000002</v>
      </c>
      <c r="Q64" s="23">
        <v>71266.294999999998</v>
      </c>
      <c r="R64" s="23">
        <v>367453.79399999999</v>
      </c>
      <c r="S64" s="23">
        <v>331654.27500000002</v>
      </c>
      <c r="T64" s="9">
        <f t="shared" si="4"/>
        <v>2509.6772421652422</v>
      </c>
      <c r="U64" s="9">
        <f t="shared" si="5"/>
        <v>2237.6960911680912</v>
      </c>
      <c r="V64" s="9">
        <f t="shared" si="6"/>
        <v>2250.2374093067428</v>
      </c>
      <c r="W64" s="9">
        <f t="shared" si="7"/>
        <v>228.15247656047657</v>
      </c>
      <c r="X64" s="9">
        <f t="shared" si="8"/>
        <v>203.42691737891738</v>
      </c>
    </row>
    <row r="65" spans="1:24">
      <c r="A65" t="str">
        <f t="shared" si="1"/>
        <v>121 &gt;</v>
      </c>
      <c r="B65" t="s">
        <v>24</v>
      </c>
      <c r="C65" s="5" t="s">
        <v>81</v>
      </c>
      <c r="D65" s="6">
        <v>117</v>
      </c>
      <c r="E65" s="7">
        <v>123</v>
      </c>
      <c r="F65" s="7">
        <f t="shared" si="2"/>
        <v>30.86</v>
      </c>
      <c r="G65" s="10">
        <f t="shared" si="0"/>
        <v>0.28191834089436163</v>
      </c>
      <c r="H65" s="10">
        <f t="shared" si="3"/>
        <v>0.55346727154893061</v>
      </c>
      <c r="I65" s="8">
        <v>8.6999999999999993</v>
      </c>
      <c r="J65" s="8">
        <v>8.3800000000000008</v>
      </c>
      <c r="K65" s="8">
        <v>13.78</v>
      </c>
      <c r="L65" s="8">
        <v>2</v>
      </c>
      <c r="M65" s="8">
        <v>32.86</v>
      </c>
      <c r="N65" s="23">
        <v>-31810.289000000001</v>
      </c>
      <c r="O65" s="23">
        <v>224292.39799999999</v>
      </c>
      <c r="P65" s="23">
        <v>27563.715</v>
      </c>
      <c r="Q65" s="23">
        <v>52673.995000000003</v>
      </c>
      <c r="R65" s="23">
        <v>276966.39299999998</v>
      </c>
      <c r="S65" s="23">
        <v>245156.10399999999</v>
      </c>
      <c r="T65" s="9">
        <f t="shared" si="4"/>
        <v>2027.6640487804877</v>
      </c>
      <c r="U65" s="9">
        <f t="shared" si="5"/>
        <v>1769.04381300813</v>
      </c>
      <c r="V65" s="9">
        <f t="shared" si="6"/>
        <v>1823.5154308943088</v>
      </c>
      <c r="W65" s="9">
        <f t="shared" si="7"/>
        <v>184.3330953436807</v>
      </c>
      <c r="X65" s="9">
        <f t="shared" si="8"/>
        <v>160.8221648189209</v>
      </c>
    </row>
    <row r="66" spans="1:24">
      <c r="A66" t="str">
        <f t="shared" si="1"/>
        <v>91 - 120</v>
      </c>
      <c r="B66" t="s">
        <v>24</v>
      </c>
      <c r="C66" s="5" t="s">
        <v>82</v>
      </c>
      <c r="D66" s="6">
        <v>116</v>
      </c>
      <c r="E66" s="7">
        <v>119.25</v>
      </c>
      <c r="F66" s="7">
        <f t="shared" si="2"/>
        <v>27.72</v>
      </c>
      <c r="G66" s="10">
        <f t="shared" si="0"/>
        <v>0.33369408369408371</v>
      </c>
      <c r="H66" s="10">
        <f t="shared" si="3"/>
        <v>0.52200577200577203</v>
      </c>
      <c r="I66" s="8">
        <v>9.25</v>
      </c>
      <c r="J66" s="8">
        <v>5.22</v>
      </c>
      <c r="K66" s="8">
        <v>13.25</v>
      </c>
      <c r="L66" s="8">
        <v>2</v>
      </c>
      <c r="M66" s="8">
        <v>29.72</v>
      </c>
      <c r="N66" s="23">
        <v>-30858.911</v>
      </c>
      <c r="O66" s="23">
        <v>244189.40400000001</v>
      </c>
      <c r="P66" s="23">
        <v>30868.728999999999</v>
      </c>
      <c r="Q66" s="23">
        <v>62017.707999999999</v>
      </c>
      <c r="R66" s="23">
        <v>306207.11200000002</v>
      </c>
      <c r="S66" s="23">
        <v>275348.201</v>
      </c>
      <c r="T66" s="9">
        <f t="shared" si="4"/>
        <v>2308.9172578616353</v>
      </c>
      <c r="U66" s="9">
        <f t="shared" si="5"/>
        <v>2050.142322851153</v>
      </c>
      <c r="V66" s="9">
        <f t="shared" si="6"/>
        <v>2047.7098867924528</v>
      </c>
      <c r="W66" s="9">
        <f t="shared" si="7"/>
        <v>209.90156889651232</v>
      </c>
      <c r="X66" s="9">
        <f t="shared" si="8"/>
        <v>186.37657480465029</v>
      </c>
    </row>
    <row r="67" spans="1:24">
      <c r="A67" t="str">
        <f t="shared" si="1"/>
        <v>121 &gt;</v>
      </c>
      <c r="B67" t="s">
        <v>24</v>
      </c>
      <c r="C67" s="5" t="s">
        <v>83</v>
      </c>
      <c r="D67" s="6">
        <v>127</v>
      </c>
      <c r="E67" s="7">
        <v>134.5</v>
      </c>
      <c r="F67" s="7">
        <f t="shared" si="2"/>
        <v>32.21</v>
      </c>
      <c r="G67" s="10">
        <f t="shared" si="0"/>
        <v>0.24837007140639553</v>
      </c>
      <c r="H67" s="10">
        <f t="shared" si="3"/>
        <v>0.61254268860602301</v>
      </c>
      <c r="I67" s="8">
        <v>8</v>
      </c>
      <c r="J67" s="8">
        <v>11.73</v>
      </c>
      <c r="K67" s="8">
        <v>12.48</v>
      </c>
      <c r="L67" s="8">
        <v>3.2</v>
      </c>
      <c r="M67" s="8">
        <v>35.409999999999997</v>
      </c>
      <c r="N67" s="23">
        <v>-35760.712</v>
      </c>
      <c r="O67" s="23">
        <v>240790.52499999999</v>
      </c>
      <c r="P67" s="23">
        <v>29135.167000000001</v>
      </c>
      <c r="Q67" s="23">
        <v>62127.188000000002</v>
      </c>
      <c r="R67" s="23">
        <v>302917.71299999999</v>
      </c>
      <c r="S67" s="23">
        <v>267157.00099999999</v>
      </c>
      <c r="T67" s="9">
        <f t="shared" si="4"/>
        <v>2035.5579628252785</v>
      </c>
      <c r="U67" s="9">
        <f t="shared" si="5"/>
        <v>1769.6790631970259</v>
      </c>
      <c r="V67" s="9">
        <f t="shared" si="6"/>
        <v>1790.264126394052</v>
      </c>
      <c r="W67" s="9">
        <f t="shared" si="7"/>
        <v>185.05072389320713</v>
      </c>
      <c r="X67" s="9">
        <f t="shared" si="8"/>
        <v>160.87991483609326</v>
      </c>
    </row>
    <row r="68" spans="1:24">
      <c r="A68" t="str">
        <f t="shared" si="1"/>
        <v>91 - 120</v>
      </c>
      <c r="B68" t="s">
        <v>24</v>
      </c>
      <c r="C68" s="5" t="s">
        <v>84</v>
      </c>
      <c r="D68" s="6">
        <v>101</v>
      </c>
      <c r="E68" s="7">
        <v>104.5</v>
      </c>
      <c r="F68" s="7">
        <f t="shared" si="2"/>
        <v>27.27</v>
      </c>
      <c r="G68" s="10">
        <f t="shared" si="0"/>
        <v>0.2126879354602127</v>
      </c>
      <c r="H68" s="10">
        <f t="shared" si="3"/>
        <v>0.35936927026035942</v>
      </c>
      <c r="I68" s="8">
        <v>5.8</v>
      </c>
      <c r="J68" s="8">
        <v>4</v>
      </c>
      <c r="K68" s="8">
        <v>17.47</v>
      </c>
      <c r="L68" s="8">
        <v>3</v>
      </c>
      <c r="M68" s="8">
        <v>30.27</v>
      </c>
      <c r="N68" s="23">
        <v>-27903.717000000001</v>
      </c>
      <c r="O68" s="23">
        <v>206620.26699999999</v>
      </c>
      <c r="P68" s="23">
        <v>35464.055999999997</v>
      </c>
      <c r="Q68" s="23">
        <v>63444.618000000002</v>
      </c>
      <c r="R68" s="23">
        <v>270064.88500000001</v>
      </c>
      <c r="S68" s="23">
        <v>242161.16800000001</v>
      </c>
      <c r="T68" s="9">
        <f t="shared" si="4"/>
        <v>2244.984009569378</v>
      </c>
      <c r="U68" s="9">
        <f t="shared" si="5"/>
        <v>1977.9627942583734</v>
      </c>
      <c r="V68" s="9">
        <f t="shared" si="6"/>
        <v>1977.2274354066985</v>
      </c>
      <c r="W68" s="9">
        <f t="shared" si="7"/>
        <v>204.08945541539799</v>
      </c>
      <c r="X68" s="9">
        <f t="shared" si="8"/>
        <v>179.81479947803393</v>
      </c>
    </row>
    <row r="69" spans="1:24">
      <c r="A69" t="str">
        <f t="shared" si="1"/>
        <v>121 &gt;</v>
      </c>
      <c r="B69" t="s">
        <v>24</v>
      </c>
      <c r="C69" s="5" t="s">
        <v>85</v>
      </c>
      <c r="D69" s="6">
        <v>171</v>
      </c>
      <c r="E69" s="7">
        <v>178.125</v>
      </c>
      <c r="F69" s="7">
        <f t="shared" si="2"/>
        <v>40.75</v>
      </c>
      <c r="G69" s="10">
        <f t="shared" si="0"/>
        <v>0.29447852760736198</v>
      </c>
      <c r="H69" s="10">
        <f t="shared" si="3"/>
        <v>0.41226993865030676</v>
      </c>
      <c r="I69" s="8">
        <v>12</v>
      </c>
      <c r="J69" s="8">
        <v>4.8</v>
      </c>
      <c r="K69" s="8">
        <v>23.95</v>
      </c>
      <c r="L69" s="8">
        <v>3.5</v>
      </c>
      <c r="M69" s="8">
        <v>44.25</v>
      </c>
      <c r="N69" s="23">
        <v>-46035.074999999997</v>
      </c>
      <c r="O69" s="23">
        <v>326940.24400000001</v>
      </c>
      <c r="P69" s="23">
        <v>35686.476000000002</v>
      </c>
      <c r="Q69" s="23">
        <v>75132.364000000001</v>
      </c>
      <c r="R69" s="23">
        <v>402072.60800000001</v>
      </c>
      <c r="S69" s="23">
        <v>356037.533</v>
      </c>
      <c r="T69" s="9">
        <f t="shared" si="4"/>
        <v>2056.9046007017541</v>
      </c>
      <c r="U69" s="9">
        <f t="shared" si="5"/>
        <v>1798.4620743859648</v>
      </c>
      <c r="V69" s="9">
        <f t="shared" si="6"/>
        <v>1835.4540014035088</v>
      </c>
      <c r="W69" s="9">
        <f t="shared" si="7"/>
        <v>186.99132733652311</v>
      </c>
      <c r="X69" s="9">
        <f t="shared" si="8"/>
        <v>163.49655221690588</v>
      </c>
    </row>
    <row r="70" spans="1:24">
      <c r="A70" t="str">
        <f t="shared" si="1"/>
        <v>121 &gt;</v>
      </c>
      <c r="B70" t="s">
        <v>24</v>
      </c>
      <c r="C70" s="5" t="s">
        <v>86</v>
      </c>
      <c r="D70" s="6">
        <v>151</v>
      </c>
      <c r="E70" s="7">
        <v>156.625</v>
      </c>
      <c r="F70" s="7">
        <f t="shared" si="2"/>
        <v>35.83</v>
      </c>
      <c r="G70" s="10">
        <f t="shared" si="0"/>
        <v>0.42227183924085965</v>
      </c>
      <c r="H70" s="10">
        <f t="shared" si="3"/>
        <v>0.63996650851241976</v>
      </c>
      <c r="I70" s="8">
        <v>15.13</v>
      </c>
      <c r="J70" s="8">
        <v>7.8</v>
      </c>
      <c r="K70" s="8">
        <v>12.9</v>
      </c>
      <c r="L70" s="8">
        <v>3</v>
      </c>
      <c r="M70" s="8">
        <v>38.83</v>
      </c>
      <c r="N70" s="23">
        <v>-40994.915000000001</v>
      </c>
      <c r="O70" s="23">
        <v>315689.65299999999</v>
      </c>
      <c r="P70" s="23">
        <v>44492.03</v>
      </c>
      <c r="Q70" s="23">
        <v>79887.823999999993</v>
      </c>
      <c r="R70" s="23">
        <v>395577.47700000001</v>
      </c>
      <c r="S70" s="23">
        <v>354582.56199999998</v>
      </c>
      <c r="T70" s="9">
        <f t="shared" si="4"/>
        <v>2241.5670997605748</v>
      </c>
      <c r="U70" s="9">
        <f t="shared" si="5"/>
        <v>1979.827818036712</v>
      </c>
      <c r="V70" s="9">
        <f t="shared" si="6"/>
        <v>2015.5763958499601</v>
      </c>
      <c r="W70" s="9">
        <f t="shared" si="7"/>
        <v>203.77882725096134</v>
      </c>
      <c r="X70" s="9">
        <f t="shared" si="8"/>
        <v>179.98434709424654</v>
      </c>
    </row>
    <row r="71" spans="1:24">
      <c r="A71" t="str">
        <f t="shared" si="1"/>
        <v>121 &gt;</v>
      </c>
      <c r="B71" t="s">
        <v>24</v>
      </c>
      <c r="C71" s="5" t="s">
        <v>87</v>
      </c>
      <c r="D71" s="6">
        <v>120</v>
      </c>
      <c r="E71" s="7">
        <v>125.625</v>
      </c>
      <c r="F71" s="7">
        <f t="shared" si="2"/>
        <v>26.349999999999998</v>
      </c>
      <c r="G71" s="10">
        <f t="shared" si="0"/>
        <v>0.33586337760910817</v>
      </c>
      <c r="H71" s="10">
        <f t="shared" si="3"/>
        <v>0.57495256166982922</v>
      </c>
      <c r="I71" s="8">
        <v>8.85</v>
      </c>
      <c r="J71" s="8">
        <v>6.3</v>
      </c>
      <c r="K71" s="8">
        <v>11.2</v>
      </c>
      <c r="L71" s="8">
        <v>2</v>
      </c>
      <c r="M71" s="8">
        <v>28.35</v>
      </c>
      <c r="N71" s="23">
        <v>-31883</v>
      </c>
      <c r="O71" s="23">
        <v>204148</v>
      </c>
      <c r="P71" s="23">
        <v>20379</v>
      </c>
      <c r="Q71" s="23">
        <v>43745</v>
      </c>
      <c r="R71" s="23">
        <f>+Q71+O71</f>
        <v>247893</v>
      </c>
      <c r="S71" s="23">
        <f>+R71+N71</f>
        <v>216010</v>
      </c>
      <c r="T71" s="9">
        <f t="shared" si="4"/>
        <v>1811.0567164179104</v>
      </c>
      <c r="U71" s="9">
        <f t="shared" si="5"/>
        <v>1557.2616915422886</v>
      </c>
      <c r="V71" s="9">
        <f t="shared" si="6"/>
        <v>1625.0587064676618</v>
      </c>
      <c r="W71" s="9">
        <f t="shared" si="7"/>
        <v>164.64151967435549</v>
      </c>
      <c r="X71" s="9">
        <f t="shared" si="8"/>
        <v>141.5692446856626</v>
      </c>
    </row>
    <row r="72" spans="1:24">
      <c r="A72" t="str">
        <f t="shared" si="1"/>
        <v>61 - 90</v>
      </c>
      <c r="B72" t="s">
        <v>88</v>
      </c>
      <c r="C72" s="5" t="s">
        <v>89</v>
      </c>
      <c r="D72" s="6">
        <v>72</v>
      </c>
      <c r="E72" s="7">
        <v>74.5</v>
      </c>
      <c r="F72" s="7">
        <f t="shared" si="2"/>
        <v>19.03</v>
      </c>
      <c r="G72" s="10">
        <f t="shared" si="0"/>
        <v>0.5622700998423541</v>
      </c>
      <c r="H72" s="10">
        <f t="shared" si="3"/>
        <v>0.60168155543878077</v>
      </c>
      <c r="I72" s="8">
        <v>10.7</v>
      </c>
      <c r="J72" s="8">
        <v>0.75</v>
      </c>
      <c r="K72" s="8">
        <v>7.58</v>
      </c>
      <c r="L72" s="8">
        <v>1.68</v>
      </c>
      <c r="M72" s="8">
        <v>20.71</v>
      </c>
      <c r="N72" s="23">
        <v>-25784.271000000001</v>
      </c>
      <c r="O72" s="23">
        <v>194143.93799999999</v>
      </c>
      <c r="P72" s="23">
        <v>13568.4</v>
      </c>
      <c r="Q72" s="23">
        <v>30456.309000000001</v>
      </c>
      <c r="R72" s="23">
        <v>224600.247</v>
      </c>
      <c r="S72" s="23">
        <v>198815.976</v>
      </c>
      <c r="T72" s="9">
        <f t="shared" si="4"/>
        <v>2832.6422416107384</v>
      </c>
      <c r="U72" s="9">
        <f t="shared" si="5"/>
        <v>2486.5446442953021</v>
      </c>
      <c r="V72" s="9">
        <f t="shared" si="6"/>
        <v>2605.9588993288589</v>
      </c>
      <c r="W72" s="9">
        <f t="shared" si="7"/>
        <v>257.51293105552168</v>
      </c>
      <c r="X72" s="9">
        <f t="shared" si="8"/>
        <v>226.04951311775474</v>
      </c>
    </row>
    <row r="73" spans="1:24">
      <c r="A73" t="str">
        <f t="shared" si="1"/>
        <v>121 &gt;</v>
      </c>
      <c r="B73" t="s">
        <v>88</v>
      </c>
      <c r="C73" s="5" t="s">
        <v>90</v>
      </c>
      <c r="D73" s="6">
        <v>128</v>
      </c>
      <c r="E73" s="7">
        <v>132.375</v>
      </c>
      <c r="F73" s="7">
        <f t="shared" si="2"/>
        <v>35.06</v>
      </c>
      <c r="G73" s="10">
        <f t="shared" ref="G73:G136" si="9">+I73/F73</f>
        <v>0.57758128921848262</v>
      </c>
      <c r="H73" s="10">
        <f t="shared" si="3"/>
        <v>0.64888762122076438</v>
      </c>
      <c r="I73" s="8">
        <v>20.25</v>
      </c>
      <c r="J73" s="8">
        <v>2.5</v>
      </c>
      <c r="K73" s="8">
        <v>12.31</v>
      </c>
      <c r="L73" s="8">
        <v>2.4</v>
      </c>
      <c r="M73" s="8">
        <v>37.46</v>
      </c>
      <c r="N73" s="23">
        <v>-48227.938999999998</v>
      </c>
      <c r="O73" s="23">
        <v>297729.41700000002</v>
      </c>
      <c r="P73" s="23">
        <v>28793.952000000001</v>
      </c>
      <c r="Q73" s="23">
        <v>64759.923000000003</v>
      </c>
      <c r="R73" s="23">
        <v>362489.34</v>
      </c>
      <c r="S73" s="23">
        <v>314261.40100000001</v>
      </c>
      <c r="T73" s="9">
        <f t="shared" si="4"/>
        <v>2520.8339036827197</v>
      </c>
      <c r="U73" s="9">
        <f t="shared" si="5"/>
        <v>2156.5057525967895</v>
      </c>
      <c r="V73" s="9">
        <f t="shared" si="6"/>
        <v>2249.1362946175636</v>
      </c>
      <c r="W73" s="9">
        <f t="shared" si="7"/>
        <v>229.16671851661087</v>
      </c>
      <c r="X73" s="9">
        <f t="shared" si="8"/>
        <v>196.04597750879904</v>
      </c>
    </row>
    <row r="74" spans="1:24">
      <c r="A74" t="str">
        <f t="shared" ref="A74:A137" si="10">VLOOKUP(E74,$AG$9:$AH$13,2)</f>
        <v>121 &gt;</v>
      </c>
      <c r="B74" t="s">
        <v>88</v>
      </c>
      <c r="C74" s="5" t="s">
        <v>91</v>
      </c>
      <c r="D74" s="6">
        <v>136</v>
      </c>
      <c r="E74" s="7">
        <v>138.625</v>
      </c>
      <c r="F74" s="7">
        <f t="shared" ref="F74:F136" si="11">+I74+J74+K74</f>
        <v>37.879999999999995</v>
      </c>
      <c r="G74" s="10">
        <f t="shared" si="9"/>
        <v>0.22122492080253436</v>
      </c>
      <c r="H74" s="10">
        <f t="shared" ref="H74:H136" si="12">+(I74+J74)/F74</f>
        <v>0.34318901795142559</v>
      </c>
      <c r="I74" s="8">
        <v>8.3800000000000008</v>
      </c>
      <c r="J74" s="8">
        <v>4.62</v>
      </c>
      <c r="K74" s="8">
        <v>24.88</v>
      </c>
      <c r="L74" s="8">
        <v>2</v>
      </c>
      <c r="M74" s="8">
        <v>39.880000000000003</v>
      </c>
      <c r="N74" s="23">
        <v>-51079.578000000001</v>
      </c>
      <c r="O74" s="23">
        <v>287078.93400000001</v>
      </c>
      <c r="P74" s="23">
        <v>41549.112000000001</v>
      </c>
      <c r="Q74" s="23">
        <v>74292.437999999995</v>
      </c>
      <c r="R74" s="23">
        <v>361371.37199999997</v>
      </c>
      <c r="S74" s="23">
        <v>310291.79399999999</v>
      </c>
      <c r="T74" s="9">
        <f t="shared" ref="T74:T137" si="13">+(R74-P74)/E74</f>
        <v>2307.1037691614065</v>
      </c>
      <c r="U74" s="9">
        <f t="shared" ref="U74:U137" si="14">+(S74-P74)/E74</f>
        <v>1938.6307087466184</v>
      </c>
      <c r="V74" s="9">
        <f t="shared" ref="V74:V137" si="15">+O74/E74</f>
        <v>2070.9030405770964</v>
      </c>
      <c r="W74" s="9">
        <f t="shared" ref="W74:W137" si="16">+T74/$W$1</f>
        <v>209.73670628740058</v>
      </c>
      <c r="X74" s="9">
        <f t="shared" ref="X74:X137" si="17">+U74/$W$1</f>
        <v>176.23915534060168</v>
      </c>
    </row>
    <row r="75" spans="1:24">
      <c r="A75" t="str">
        <f t="shared" si="10"/>
        <v>91 - 120</v>
      </c>
      <c r="B75" t="s">
        <v>88</v>
      </c>
      <c r="C75" s="5" t="s">
        <v>92</v>
      </c>
      <c r="D75" s="6">
        <v>97</v>
      </c>
      <c r="E75" s="7">
        <v>98.5</v>
      </c>
      <c r="F75" s="7">
        <f t="shared" si="11"/>
        <v>25.17</v>
      </c>
      <c r="G75" s="10">
        <f t="shared" si="9"/>
        <v>0.38100913786253471</v>
      </c>
      <c r="H75" s="10">
        <f t="shared" si="12"/>
        <v>0.52046086611044895</v>
      </c>
      <c r="I75" s="8">
        <v>9.59</v>
      </c>
      <c r="J75" s="8">
        <v>3.51</v>
      </c>
      <c r="K75" s="8">
        <v>12.07</v>
      </c>
      <c r="L75" s="8">
        <v>2</v>
      </c>
      <c r="M75" s="8">
        <v>27.17</v>
      </c>
      <c r="N75" s="23">
        <v>-34759.667000000001</v>
      </c>
      <c r="O75" s="23">
        <v>206528.57</v>
      </c>
      <c r="P75" s="23">
        <v>22517.135999999999</v>
      </c>
      <c r="Q75" s="23">
        <v>46283.464999999997</v>
      </c>
      <c r="R75" s="23">
        <v>252812.035</v>
      </c>
      <c r="S75" s="23">
        <v>218052.36799999999</v>
      </c>
      <c r="T75" s="9">
        <f t="shared" si="13"/>
        <v>2338.0192791878171</v>
      </c>
      <c r="U75" s="9">
        <f t="shared" si="14"/>
        <v>1985.1292588832487</v>
      </c>
      <c r="V75" s="9">
        <f t="shared" si="15"/>
        <v>2096.7367512690357</v>
      </c>
      <c r="W75" s="9">
        <f t="shared" si="16"/>
        <v>212.54720719889247</v>
      </c>
      <c r="X75" s="9">
        <f t="shared" si="17"/>
        <v>180.4662962621135</v>
      </c>
    </row>
    <row r="76" spans="1:24">
      <c r="A76" t="str">
        <f t="shared" si="10"/>
        <v>61 - 90</v>
      </c>
      <c r="B76" t="s">
        <v>88</v>
      </c>
      <c r="C76" s="5" t="s">
        <v>93</v>
      </c>
      <c r="D76" s="6">
        <v>84</v>
      </c>
      <c r="E76" s="7">
        <v>86.25</v>
      </c>
      <c r="F76" s="7">
        <f t="shared" si="11"/>
        <v>22.09</v>
      </c>
      <c r="G76" s="10">
        <f t="shared" si="9"/>
        <v>0.47849705749207788</v>
      </c>
      <c r="H76" s="10">
        <f t="shared" si="12"/>
        <v>0.56903576278859214</v>
      </c>
      <c r="I76" s="8">
        <v>10.57</v>
      </c>
      <c r="J76" s="8">
        <v>2</v>
      </c>
      <c r="K76" s="8">
        <v>9.52</v>
      </c>
      <c r="L76" s="8">
        <v>1.55</v>
      </c>
      <c r="M76" s="8">
        <v>23.64</v>
      </c>
      <c r="N76" s="23">
        <v>-33093.750999999997</v>
      </c>
      <c r="O76" s="23">
        <v>174213.26800000001</v>
      </c>
      <c r="P76" s="23">
        <v>17657.712</v>
      </c>
      <c r="Q76" s="23">
        <v>41585.008999999998</v>
      </c>
      <c r="R76" s="23">
        <v>215798.277</v>
      </c>
      <c r="S76" s="23">
        <v>182704.52600000001</v>
      </c>
      <c r="T76" s="9">
        <f t="shared" si="13"/>
        <v>2297.2819130434782</v>
      </c>
      <c r="U76" s="9">
        <f t="shared" si="14"/>
        <v>1913.5862492753624</v>
      </c>
      <c r="V76" s="9">
        <f t="shared" si="15"/>
        <v>2019.8639768115943</v>
      </c>
      <c r="W76" s="9">
        <f t="shared" si="16"/>
        <v>208.84381027667985</v>
      </c>
      <c r="X76" s="9">
        <f t="shared" si="17"/>
        <v>173.96238629776022</v>
      </c>
    </row>
    <row r="77" spans="1:24">
      <c r="A77" t="str">
        <f t="shared" si="10"/>
        <v>61 - 90</v>
      </c>
      <c r="B77" t="s">
        <v>88</v>
      </c>
      <c r="C77" s="5" t="s">
        <v>94</v>
      </c>
      <c r="D77" s="6">
        <v>84</v>
      </c>
      <c r="E77" s="7">
        <v>86.5</v>
      </c>
      <c r="F77" s="7">
        <f t="shared" si="11"/>
        <v>21.950000000000003</v>
      </c>
      <c r="G77" s="10">
        <f t="shared" si="9"/>
        <v>0.45011389521640088</v>
      </c>
      <c r="H77" s="10">
        <f t="shared" si="12"/>
        <v>0.54123006833712983</v>
      </c>
      <c r="I77" s="8">
        <v>9.8800000000000008</v>
      </c>
      <c r="J77" s="8">
        <v>2</v>
      </c>
      <c r="K77" s="8">
        <v>10.07</v>
      </c>
      <c r="L77" s="8">
        <v>1.85</v>
      </c>
      <c r="M77" s="8">
        <v>23.8</v>
      </c>
      <c r="N77" s="23">
        <v>-30742.55</v>
      </c>
      <c r="O77" s="23">
        <v>188843.06299999999</v>
      </c>
      <c r="P77" s="23">
        <v>17914.308000000001</v>
      </c>
      <c r="Q77" s="23">
        <v>38783.656999999999</v>
      </c>
      <c r="R77" s="23">
        <v>227626.72</v>
      </c>
      <c r="S77" s="23">
        <v>196884.17</v>
      </c>
      <c r="T77" s="9">
        <f t="shared" si="13"/>
        <v>2424.4209479768788</v>
      </c>
      <c r="U77" s="9">
        <f t="shared" si="14"/>
        <v>2069.0157456647403</v>
      </c>
      <c r="V77" s="9">
        <f t="shared" si="15"/>
        <v>2183.1567976878614</v>
      </c>
      <c r="W77" s="9">
        <f t="shared" si="16"/>
        <v>220.40190436153443</v>
      </c>
      <c r="X77" s="9">
        <f t="shared" si="17"/>
        <v>188.0923405149764</v>
      </c>
    </row>
    <row r="78" spans="1:24">
      <c r="A78" t="str">
        <f t="shared" si="10"/>
        <v>61 - 90</v>
      </c>
      <c r="B78" t="s">
        <v>88</v>
      </c>
      <c r="C78" s="5" t="s">
        <v>95</v>
      </c>
      <c r="D78" s="6">
        <v>81</v>
      </c>
      <c r="E78" s="7">
        <v>80.75</v>
      </c>
      <c r="F78" s="7">
        <f t="shared" si="11"/>
        <v>27.25</v>
      </c>
      <c r="G78" s="10">
        <f t="shared" si="9"/>
        <v>0.37211009174311926</v>
      </c>
      <c r="H78" s="10">
        <f t="shared" si="12"/>
        <v>0.43669724770642204</v>
      </c>
      <c r="I78" s="8">
        <v>10.14</v>
      </c>
      <c r="J78" s="8">
        <v>1.76</v>
      </c>
      <c r="K78" s="8">
        <v>15.35</v>
      </c>
      <c r="L78" s="8">
        <v>1.86</v>
      </c>
      <c r="M78" s="8">
        <v>29.11</v>
      </c>
      <c r="N78" s="23">
        <v>-29131.016</v>
      </c>
      <c r="O78" s="23">
        <v>215860.83600000001</v>
      </c>
      <c r="P78" s="23">
        <v>22516.536</v>
      </c>
      <c r="Q78" s="23">
        <v>46959.214999999997</v>
      </c>
      <c r="R78" s="23">
        <v>262820.05099999998</v>
      </c>
      <c r="S78" s="23">
        <v>233689.035</v>
      </c>
      <c r="T78" s="9">
        <f t="shared" si="13"/>
        <v>2975.8949226006189</v>
      </c>
      <c r="U78" s="9">
        <f t="shared" si="14"/>
        <v>2615.1393065015482</v>
      </c>
      <c r="V78" s="9">
        <f t="shared" si="15"/>
        <v>2673.1992074303407</v>
      </c>
      <c r="W78" s="9">
        <f t="shared" si="16"/>
        <v>270.53590205460171</v>
      </c>
      <c r="X78" s="9">
        <f t="shared" si="17"/>
        <v>237.73993695468619</v>
      </c>
    </row>
    <row r="79" spans="1:24">
      <c r="A79" t="str">
        <f t="shared" si="10"/>
        <v>61 - 90</v>
      </c>
      <c r="B79" t="s">
        <v>88</v>
      </c>
      <c r="C79" s="5" t="s">
        <v>96</v>
      </c>
      <c r="D79" s="6">
        <v>61</v>
      </c>
      <c r="E79" s="7">
        <v>63.625</v>
      </c>
      <c r="F79" s="7">
        <f t="shared" si="11"/>
        <v>17.82</v>
      </c>
      <c r="G79" s="10">
        <f t="shared" si="9"/>
        <v>0.36531986531986532</v>
      </c>
      <c r="H79" s="10">
        <f t="shared" si="12"/>
        <v>0.42143658810325474</v>
      </c>
      <c r="I79" s="8">
        <v>6.51</v>
      </c>
      <c r="J79" s="8">
        <v>1</v>
      </c>
      <c r="K79" s="8">
        <v>10.31</v>
      </c>
      <c r="L79" s="8">
        <v>1.57</v>
      </c>
      <c r="M79" s="8">
        <v>19.39</v>
      </c>
      <c r="N79" s="23">
        <v>-23188.260999999999</v>
      </c>
      <c r="O79" s="23">
        <v>142110.46599999999</v>
      </c>
      <c r="P79" s="23">
        <v>12889.824000000001</v>
      </c>
      <c r="Q79" s="23">
        <v>30270.212</v>
      </c>
      <c r="R79" s="23">
        <v>172380.67800000001</v>
      </c>
      <c r="S79" s="23">
        <v>149192.41699999999</v>
      </c>
      <c r="T79" s="9">
        <f t="shared" si="13"/>
        <v>2506.7324793713165</v>
      </c>
      <c r="U79" s="9">
        <f t="shared" si="14"/>
        <v>2142.2804400785853</v>
      </c>
      <c r="V79" s="9">
        <f t="shared" si="15"/>
        <v>2233.5633163064831</v>
      </c>
      <c r="W79" s="9">
        <f t="shared" si="16"/>
        <v>227.88477085193787</v>
      </c>
      <c r="X79" s="9">
        <f t="shared" si="17"/>
        <v>194.75276727987139</v>
      </c>
    </row>
    <row r="80" spans="1:24">
      <c r="A80" t="str">
        <f t="shared" si="10"/>
        <v>61 - 90</v>
      </c>
      <c r="B80" t="s">
        <v>88</v>
      </c>
      <c r="C80" s="5" t="s">
        <v>97</v>
      </c>
      <c r="D80" s="6">
        <v>67</v>
      </c>
      <c r="E80" s="7">
        <v>69.625</v>
      </c>
      <c r="F80" s="7">
        <f t="shared" si="11"/>
        <v>22.71</v>
      </c>
      <c r="G80" s="10">
        <f t="shared" si="9"/>
        <v>0.37648612945838839</v>
      </c>
      <c r="H80" s="10">
        <f t="shared" si="12"/>
        <v>0.47600176133861738</v>
      </c>
      <c r="I80" s="8">
        <v>8.5500000000000007</v>
      </c>
      <c r="J80" s="8">
        <v>2.2599999999999998</v>
      </c>
      <c r="K80" s="8">
        <v>11.9</v>
      </c>
      <c r="L80" s="8">
        <v>1.75</v>
      </c>
      <c r="M80" s="8">
        <v>24.46</v>
      </c>
      <c r="N80" s="23">
        <v>-24866.571</v>
      </c>
      <c r="O80" s="23">
        <v>176556.70600000001</v>
      </c>
      <c r="P80" s="23">
        <v>16248.828</v>
      </c>
      <c r="Q80" s="23">
        <v>34135.286999999997</v>
      </c>
      <c r="R80" s="23">
        <v>210691.99299999999</v>
      </c>
      <c r="S80" s="23">
        <v>185825.42199999999</v>
      </c>
      <c r="T80" s="9">
        <f t="shared" si="13"/>
        <v>2792.7205026929978</v>
      </c>
      <c r="U80" s="9">
        <f t="shared" si="14"/>
        <v>2435.5704703770193</v>
      </c>
      <c r="V80" s="9">
        <f t="shared" si="15"/>
        <v>2535.8234254937165</v>
      </c>
      <c r="W80" s="9">
        <f t="shared" si="16"/>
        <v>253.88368206299981</v>
      </c>
      <c r="X80" s="9">
        <f t="shared" si="17"/>
        <v>221.41549730700174</v>
      </c>
    </row>
    <row r="81" spans="1:24">
      <c r="A81" t="str">
        <f t="shared" si="10"/>
        <v>91 - 120</v>
      </c>
      <c r="B81" t="s">
        <v>88</v>
      </c>
      <c r="C81" s="5" t="s">
        <v>98</v>
      </c>
      <c r="D81" s="6">
        <v>103</v>
      </c>
      <c r="E81" s="7">
        <v>107</v>
      </c>
      <c r="F81" s="7">
        <f t="shared" si="11"/>
        <v>26.25</v>
      </c>
      <c r="G81" s="10">
        <f t="shared" si="9"/>
        <v>0.35619047619047617</v>
      </c>
      <c r="H81" s="10">
        <f t="shared" si="12"/>
        <v>0.42285714285714282</v>
      </c>
      <c r="I81" s="8">
        <v>9.35</v>
      </c>
      <c r="J81" s="8">
        <v>1.75</v>
      </c>
      <c r="K81" s="8">
        <v>15.15</v>
      </c>
      <c r="L81" s="8">
        <v>2</v>
      </c>
      <c r="M81" s="8">
        <v>28.25</v>
      </c>
      <c r="N81" s="23">
        <v>-42336.212</v>
      </c>
      <c r="O81" s="23">
        <v>237593.84700000001</v>
      </c>
      <c r="P81" s="23">
        <v>27592.356</v>
      </c>
      <c r="Q81" s="23">
        <v>51226.298999999999</v>
      </c>
      <c r="R81" s="23">
        <v>288820.14600000001</v>
      </c>
      <c r="S81" s="23">
        <v>246483.93400000001</v>
      </c>
      <c r="T81" s="9">
        <f t="shared" si="13"/>
        <v>2441.381214953271</v>
      </c>
      <c r="U81" s="9">
        <f t="shared" si="14"/>
        <v>2045.7156822429906</v>
      </c>
      <c r="V81" s="9">
        <f t="shared" si="15"/>
        <v>2220.5032429906541</v>
      </c>
      <c r="W81" s="9">
        <f t="shared" si="16"/>
        <v>221.94374681393373</v>
      </c>
      <c r="X81" s="9">
        <f t="shared" si="17"/>
        <v>185.97415293118095</v>
      </c>
    </row>
    <row r="82" spans="1:24">
      <c r="A82" t="str">
        <f t="shared" si="10"/>
        <v>91 - 120</v>
      </c>
      <c r="B82" t="s">
        <v>88</v>
      </c>
      <c r="C82" s="5" t="s">
        <v>99</v>
      </c>
      <c r="D82" s="6">
        <v>105</v>
      </c>
      <c r="E82" s="7">
        <v>107.375</v>
      </c>
      <c r="F82" s="7">
        <f t="shared" si="11"/>
        <v>32.480000000000004</v>
      </c>
      <c r="G82" s="10">
        <f t="shared" si="9"/>
        <v>0.23091133004926107</v>
      </c>
      <c r="H82" s="10">
        <f t="shared" si="12"/>
        <v>0.50431034482758619</v>
      </c>
      <c r="I82" s="8">
        <v>7.5</v>
      </c>
      <c r="J82" s="8">
        <v>8.8800000000000008</v>
      </c>
      <c r="K82" s="8">
        <v>16.100000000000001</v>
      </c>
      <c r="L82" s="8">
        <v>3</v>
      </c>
      <c r="M82" s="8">
        <v>35.479999999999997</v>
      </c>
      <c r="N82" s="23">
        <v>-39442.978999999999</v>
      </c>
      <c r="O82" s="23">
        <v>231924.59099999999</v>
      </c>
      <c r="P82" s="23">
        <v>27237.276000000002</v>
      </c>
      <c r="Q82" s="23">
        <v>50845.277000000002</v>
      </c>
      <c r="R82" s="23">
        <v>282769.86800000002</v>
      </c>
      <c r="S82" s="23">
        <v>243326.889</v>
      </c>
      <c r="T82" s="9">
        <f t="shared" si="13"/>
        <v>2379.8145937136205</v>
      </c>
      <c r="U82" s="9">
        <f t="shared" si="14"/>
        <v>2012.4760232828869</v>
      </c>
      <c r="V82" s="9">
        <f t="shared" si="15"/>
        <v>2159.949625145518</v>
      </c>
      <c r="W82" s="9">
        <f t="shared" si="16"/>
        <v>216.34678124669279</v>
      </c>
      <c r="X82" s="9">
        <f t="shared" si="17"/>
        <v>182.95236575298972</v>
      </c>
    </row>
    <row r="83" spans="1:24">
      <c r="A83" t="str">
        <f t="shared" si="10"/>
        <v>61 - 90</v>
      </c>
      <c r="B83" t="s">
        <v>88</v>
      </c>
      <c r="C83" s="5" t="s">
        <v>100</v>
      </c>
      <c r="D83" s="6">
        <v>75</v>
      </c>
      <c r="E83" s="7">
        <v>77.125</v>
      </c>
      <c r="F83" s="7">
        <f t="shared" si="11"/>
        <v>22.85</v>
      </c>
      <c r="G83" s="10">
        <f t="shared" si="9"/>
        <v>0.22975929978118159</v>
      </c>
      <c r="H83" s="10">
        <f t="shared" si="12"/>
        <v>0.32822757111597373</v>
      </c>
      <c r="I83" s="8">
        <v>5.25</v>
      </c>
      <c r="J83" s="8">
        <v>2.25</v>
      </c>
      <c r="K83" s="8">
        <v>15.35</v>
      </c>
      <c r="L83" s="8">
        <v>1.75</v>
      </c>
      <c r="M83" s="8">
        <v>24.6</v>
      </c>
      <c r="N83" s="23">
        <v>-28319.045999999998</v>
      </c>
      <c r="O83" s="23">
        <v>188788.508</v>
      </c>
      <c r="P83" s="23">
        <v>13212.984</v>
      </c>
      <c r="Q83" s="23">
        <v>34579.720999999998</v>
      </c>
      <c r="R83" s="23">
        <v>223368.22899999999</v>
      </c>
      <c r="S83" s="23">
        <v>195049.18299999999</v>
      </c>
      <c r="T83" s="9">
        <f t="shared" si="13"/>
        <v>2724.8654132901133</v>
      </c>
      <c r="U83" s="9">
        <f t="shared" si="14"/>
        <v>2357.6816726094003</v>
      </c>
      <c r="V83" s="9">
        <f t="shared" si="15"/>
        <v>2447.8250632090762</v>
      </c>
      <c r="W83" s="9">
        <f t="shared" si="16"/>
        <v>247.71503757182847</v>
      </c>
      <c r="X83" s="9">
        <f t="shared" si="17"/>
        <v>214.33469750994547</v>
      </c>
    </row>
    <row r="84" spans="1:24">
      <c r="A84" t="str">
        <f t="shared" si="10"/>
        <v>61 - 90</v>
      </c>
      <c r="B84" t="s">
        <v>88</v>
      </c>
      <c r="C84" s="5" t="s">
        <v>101</v>
      </c>
      <c r="D84" s="6">
        <v>68</v>
      </c>
      <c r="E84" s="7">
        <v>70.5</v>
      </c>
      <c r="F84" s="7">
        <f t="shared" si="11"/>
        <v>21.27</v>
      </c>
      <c r="G84" s="10">
        <f t="shared" si="9"/>
        <v>0.30747531734837802</v>
      </c>
      <c r="H84" s="10">
        <f t="shared" si="12"/>
        <v>0.46027268453220493</v>
      </c>
      <c r="I84" s="8">
        <v>6.54</v>
      </c>
      <c r="J84" s="8">
        <v>3.25</v>
      </c>
      <c r="K84" s="8">
        <v>11.48</v>
      </c>
      <c r="L84" s="8">
        <v>1.6</v>
      </c>
      <c r="M84" s="8">
        <v>22.87</v>
      </c>
      <c r="N84" s="23">
        <v>-25270.475999999999</v>
      </c>
      <c r="O84" s="23">
        <v>160765.337</v>
      </c>
      <c r="P84" s="23">
        <v>12514.103999999999</v>
      </c>
      <c r="Q84" s="23">
        <v>31704.187000000002</v>
      </c>
      <c r="R84" s="23">
        <v>192469.524</v>
      </c>
      <c r="S84" s="23">
        <v>167199.04800000001</v>
      </c>
      <c r="T84" s="9">
        <f t="shared" si="13"/>
        <v>2552.5591489361705</v>
      </c>
      <c r="U84" s="9">
        <f t="shared" si="14"/>
        <v>2194.1126808510639</v>
      </c>
      <c r="V84" s="9">
        <f t="shared" si="15"/>
        <v>2280.359390070922</v>
      </c>
      <c r="W84" s="9">
        <f t="shared" si="16"/>
        <v>232.05083172147005</v>
      </c>
      <c r="X84" s="9">
        <f t="shared" si="17"/>
        <v>199.46478916827854</v>
      </c>
    </row>
    <row r="85" spans="1:24">
      <c r="A85" t="str">
        <f t="shared" si="10"/>
        <v>91 - 120</v>
      </c>
      <c r="B85" t="s">
        <v>88</v>
      </c>
      <c r="C85" s="5" t="s">
        <v>102</v>
      </c>
      <c r="D85" s="6">
        <v>97</v>
      </c>
      <c r="E85" s="7">
        <v>98.125</v>
      </c>
      <c r="F85" s="7">
        <f t="shared" si="11"/>
        <v>27.53</v>
      </c>
      <c r="G85" s="10">
        <f t="shared" si="9"/>
        <v>0.34544133672357424</v>
      </c>
      <c r="H85" s="10">
        <f t="shared" si="12"/>
        <v>0.38721394841990553</v>
      </c>
      <c r="I85" s="8">
        <v>9.51</v>
      </c>
      <c r="J85" s="8">
        <v>1.1499999999999999</v>
      </c>
      <c r="K85" s="8">
        <v>16.87</v>
      </c>
      <c r="L85" s="8">
        <v>2</v>
      </c>
      <c r="M85" s="8">
        <v>29.53</v>
      </c>
      <c r="N85" s="23">
        <v>-35816.495000000003</v>
      </c>
      <c r="O85" s="23">
        <v>239206.51</v>
      </c>
      <c r="P85" s="23">
        <v>24049.536</v>
      </c>
      <c r="Q85" s="23">
        <v>52063.288</v>
      </c>
      <c r="R85" s="23">
        <v>291269.79800000001</v>
      </c>
      <c r="S85" s="23">
        <v>255453.30300000001</v>
      </c>
      <c r="T85" s="9">
        <f t="shared" si="13"/>
        <v>2723.2638165605094</v>
      </c>
      <c r="U85" s="9">
        <f t="shared" si="14"/>
        <v>2358.2549503184714</v>
      </c>
      <c r="V85" s="9">
        <f t="shared" si="15"/>
        <v>2437.7733503184713</v>
      </c>
      <c r="W85" s="9">
        <f t="shared" si="16"/>
        <v>247.56943786913723</v>
      </c>
      <c r="X85" s="9">
        <f t="shared" si="17"/>
        <v>214.38681366531557</v>
      </c>
    </row>
    <row r="86" spans="1:24">
      <c r="A86" t="str">
        <f t="shared" si="10"/>
        <v>61 - 90</v>
      </c>
      <c r="B86" t="s">
        <v>88</v>
      </c>
      <c r="C86" s="5" t="s">
        <v>103</v>
      </c>
      <c r="D86" s="6">
        <v>81</v>
      </c>
      <c r="E86" s="7">
        <v>81.25</v>
      </c>
      <c r="F86" s="7">
        <f t="shared" si="11"/>
        <v>20.619999999999997</v>
      </c>
      <c r="G86" s="10">
        <f t="shared" si="9"/>
        <v>0.49418040737148405</v>
      </c>
      <c r="H86" s="10">
        <f t="shared" si="12"/>
        <v>0.54267701260911738</v>
      </c>
      <c r="I86" s="8">
        <v>10.19</v>
      </c>
      <c r="J86" s="8">
        <v>1</v>
      </c>
      <c r="K86" s="8">
        <v>9.43</v>
      </c>
      <c r="L86" s="8">
        <v>2.25</v>
      </c>
      <c r="M86" s="8">
        <v>22.87</v>
      </c>
      <c r="N86" s="23">
        <v>-29598.343000000001</v>
      </c>
      <c r="O86" s="23">
        <v>181896.82699999999</v>
      </c>
      <c r="P86" s="23">
        <v>16296.624</v>
      </c>
      <c r="Q86" s="23">
        <v>35834.481</v>
      </c>
      <c r="R86" s="23">
        <v>217731.30799999999</v>
      </c>
      <c r="S86" s="23">
        <v>188132.965</v>
      </c>
      <c r="T86" s="9">
        <f t="shared" si="13"/>
        <v>2479.1961107692305</v>
      </c>
      <c r="U86" s="9">
        <f t="shared" si="14"/>
        <v>2114.9088123076922</v>
      </c>
      <c r="V86" s="9">
        <f t="shared" si="15"/>
        <v>2238.7301784615383</v>
      </c>
      <c r="W86" s="9">
        <f t="shared" si="16"/>
        <v>225.3814646153846</v>
      </c>
      <c r="X86" s="9">
        <f t="shared" si="17"/>
        <v>192.26443748251748</v>
      </c>
    </row>
    <row r="87" spans="1:24">
      <c r="A87" t="str">
        <f t="shared" si="10"/>
        <v>91 - 120</v>
      </c>
      <c r="B87" t="s">
        <v>88</v>
      </c>
      <c r="C87" s="5" t="s">
        <v>104</v>
      </c>
      <c r="D87" s="6">
        <v>99</v>
      </c>
      <c r="E87" s="7">
        <v>101.5</v>
      </c>
      <c r="F87" s="7">
        <f t="shared" si="11"/>
        <v>27.29</v>
      </c>
      <c r="G87" s="10">
        <f t="shared" si="9"/>
        <v>0.17039208501282524</v>
      </c>
      <c r="H87" s="10">
        <f t="shared" si="12"/>
        <v>0.48479296445584469</v>
      </c>
      <c r="I87" s="8">
        <v>4.6500000000000004</v>
      </c>
      <c r="J87" s="8">
        <v>8.58</v>
      </c>
      <c r="K87" s="8">
        <v>14.06</v>
      </c>
      <c r="L87" s="8">
        <v>2.54</v>
      </c>
      <c r="M87" s="8">
        <v>29.83</v>
      </c>
      <c r="N87" s="23">
        <v>-39349.887000000002</v>
      </c>
      <c r="O87" s="23">
        <v>227555.14499999999</v>
      </c>
      <c r="P87" s="23">
        <v>31889.207999999999</v>
      </c>
      <c r="Q87" s="23">
        <v>62443.072999999997</v>
      </c>
      <c r="R87" s="23">
        <v>289998.21799999999</v>
      </c>
      <c r="S87" s="23">
        <v>250648.33100000001</v>
      </c>
      <c r="T87" s="9">
        <f t="shared" si="13"/>
        <v>2542.9459113300495</v>
      </c>
      <c r="U87" s="9">
        <f t="shared" si="14"/>
        <v>2155.2622955665029</v>
      </c>
      <c r="V87" s="9">
        <f t="shared" si="15"/>
        <v>2241.9226108374382</v>
      </c>
      <c r="W87" s="9">
        <f t="shared" si="16"/>
        <v>231.1769010300045</v>
      </c>
      <c r="X87" s="9">
        <f t="shared" si="17"/>
        <v>195.93293596059118</v>
      </c>
    </row>
    <row r="88" spans="1:24">
      <c r="A88" t="str">
        <f t="shared" si="10"/>
        <v>31 - 60</v>
      </c>
      <c r="B88" t="s">
        <v>88</v>
      </c>
      <c r="C88" s="5" t="s">
        <v>105</v>
      </c>
      <c r="D88" s="6">
        <v>59</v>
      </c>
      <c r="E88" s="7">
        <v>59</v>
      </c>
      <c r="F88" s="7">
        <f t="shared" si="11"/>
        <v>20.619999999999997</v>
      </c>
      <c r="G88" s="10">
        <f t="shared" si="9"/>
        <v>0.33559650824442294</v>
      </c>
      <c r="H88" s="10">
        <f t="shared" si="12"/>
        <v>0.47138700290979629</v>
      </c>
      <c r="I88" s="8">
        <v>6.92</v>
      </c>
      <c r="J88" s="8">
        <v>2.8</v>
      </c>
      <c r="K88" s="8">
        <v>10.9</v>
      </c>
      <c r="L88" s="8">
        <v>2</v>
      </c>
      <c r="M88" s="8">
        <v>22.62</v>
      </c>
      <c r="N88" s="23">
        <v>-22361.502</v>
      </c>
      <c r="O88" s="23">
        <v>171109.196</v>
      </c>
      <c r="P88" s="23">
        <v>17887.583999999999</v>
      </c>
      <c r="Q88" s="23">
        <v>36963.707000000002</v>
      </c>
      <c r="R88" s="23">
        <v>208072.90299999999</v>
      </c>
      <c r="S88" s="23">
        <v>185711.40100000001</v>
      </c>
      <c r="T88" s="9">
        <f t="shared" si="13"/>
        <v>3223.4799830508473</v>
      </c>
      <c r="U88" s="9">
        <f t="shared" si="14"/>
        <v>2844.4714745762712</v>
      </c>
      <c r="V88" s="9">
        <f t="shared" si="15"/>
        <v>2900.1558644067795</v>
      </c>
      <c r="W88" s="9">
        <f t="shared" si="16"/>
        <v>293.04363482280428</v>
      </c>
      <c r="X88" s="9">
        <f t="shared" si="17"/>
        <v>258.58831587057011</v>
      </c>
    </row>
    <row r="89" spans="1:24">
      <c r="A89" t="str">
        <f t="shared" si="10"/>
        <v>91 - 120</v>
      </c>
      <c r="B89" t="s">
        <v>88</v>
      </c>
      <c r="C89" s="5" t="s">
        <v>106</v>
      </c>
      <c r="D89" s="6">
        <v>114</v>
      </c>
      <c r="E89" s="7">
        <v>117.625</v>
      </c>
      <c r="F89" s="7">
        <f t="shared" si="11"/>
        <v>31.659999999999997</v>
      </c>
      <c r="G89" s="10">
        <f t="shared" si="9"/>
        <v>0.18698673404927355</v>
      </c>
      <c r="H89" s="10">
        <f t="shared" si="12"/>
        <v>0.36923562855337966</v>
      </c>
      <c r="I89" s="8">
        <v>5.92</v>
      </c>
      <c r="J89" s="8">
        <v>5.77</v>
      </c>
      <c r="K89" s="8">
        <v>19.97</v>
      </c>
      <c r="L89" s="8">
        <v>0</v>
      </c>
      <c r="M89" s="8">
        <v>31.66</v>
      </c>
      <c r="N89" s="23">
        <v>-43085.387999999999</v>
      </c>
      <c r="O89" s="23">
        <v>210014.785</v>
      </c>
      <c r="P89" s="23">
        <v>29513.867999999999</v>
      </c>
      <c r="Q89" s="23">
        <v>71937.797000000006</v>
      </c>
      <c r="R89" s="23">
        <v>281952.58199999999</v>
      </c>
      <c r="S89" s="23">
        <v>238867.19399999999</v>
      </c>
      <c r="T89" s="9">
        <f t="shared" si="13"/>
        <v>2146.131468650372</v>
      </c>
      <c r="U89" s="9">
        <f t="shared" si="14"/>
        <v>1779.8369904357066</v>
      </c>
      <c r="V89" s="9">
        <f t="shared" si="15"/>
        <v>1785.4604463336875</v>
      </c>
      <c r="W89" s="9">
        <f t="shared" si="16"/>
        <v>195.10286078639746</v>
      </c>
      <c r="X89" s="9">
        <f t="shared" si="17"/>
        <v>161.80336276688243</v>
      </c>
    </row>
    <row r="90" spans="1:24">
      <c r="A90" t="str">
        <f t="shared" si="10"/>
        <v>61 - 90</v>
      </c>
      <c r="B90" t="s">
        <v>88</v>
      </c>
      <c r="C90" s="5" t="s">
        <v>107</v>
      </c>
      <c r="D90" s="6">
        <v>79</v>
      </c>
      <c r="E90" s="7">
        <v>82.625</v>
      </c>
      <c r="F90" s="7">
        <f t="shared" si="11"/>
        <v>19.799999999999997</v>
      </c>
      <c r="G90" s="10">
        <f t="shared" si="9"/>
        <v>0.24444444444444446</v>
      </c>
      <c r="H90" s="10">
        <f t="shared" si="12"/>
        <v>0.53333333333333333</v>
      </c>
      <c r="I90" s="8">
        <v>4.84</v>
      </c>
      <c r="J90" s="8">
        <v>5.72</v>
      </c>
      <c r="K90" s="8">
        <v>9.24</v>
      </c>
      <c r="L90" s="8">
        <v>2</v>
      </c>
      <c r="M90" s="8">
        <v>21.8</v>
      </c>
      <c r="N90" s="23">
        <v>-33611.150999999998</v>
      </c>
      <c r="O90" s="23">
        <v>173915.29199999999</v>
      </c>
      <c r="P90" s="23">
        <v>33351.947999999997</v>
      </c>
      <c r="Q90" s="23">
        <v>56035.917999999998</v>
      </c>
      <c r="R90" s="23">
        <v>229951.21</v>
      </c>
      <c r="S90" s="23">
        <v>196340.05900000001</v>
      </c>
      <c r="T90" s="9">
        <f t="shared" si="13"/>
        <v>2379.4161815431162</v>
      </c>
      <c r="U90" s="9">
        <f t="shared" si="14"/>
        <v>1972.624641452345</v>
      </c>
      <c r="V90" s="9">
        <f t="shared" si="15"/>
        <v>2104.8749409984871</v>
      </c>
      <c r="W90" s="9">
        <f t="shared" si="16"/>
        <v>216.31056195846512</v>
      </c>
      <c r="X90" s="9">
        <f t="shared" si="17"/>
        <v>179.32951285930409</v>
      </c>
    </row>
    <row r="91" spans="1:24">
      <c r="A91" t="str">
        <f t="shared" si="10"/>
        <v>121 &gt;</v>
      </c>
      <c r="B91" t="s">
        <v>108</v>
      </c>
      <c r="C91" s="5" t="s">
        <v>109</v>
      </c>
      <c r="D91" s="6">
        <v>222</v>
      </c>
      <c r="E91" s="7">
        <v>228.375</v>
      </c>
      <c r="F91" s="7">
        <f t="shared" si="11"/>
        <v>72.650000000000006</v>
      </c>
      <c r="G91" s="10">
        <f t="shared" si="9"/>
        <v>0.32071576049552647</v>
      </c>
      <c r="H91" s="10">
        <f t="shared" si="12"/>
        <v>0.33103922918100481</v>
      </c>
      <c r="I91" s="8">
        <v>23.3</v>
      </c>
      <c r="J91" s="8">
        <v>0.75</v>
      </c>
      <c r="K91" s="8">
        <v>48.6</v>
      </c>
      <c r="L91" s="8">
        <v>3.5</v>
      </c>
      <c r="M91" s="8">
        <v>76.150000000000006</v>
      </c>
      <c r="N91" s="23">
        <v>-62964.339</v>
      </c>
      <c r="O91" s="23">
        <v>493118.50199999998</v>
      </c>
      <c r="P91" s="23">
        <v>16119.48</v>
      </c>
      <c r="Q91" s="23">
        <v>120924</v>
      </c>
      <c r="R91" s="23">
        <f>+Q91+O91</f>
        <v>614042.50199999998</v>
      </c>
      <c r="S91" s="23">
        <f>+R91+N91</f>
        <v>551078.16299999994</v>
      </c>
      <c r="T91" s="9">
        <f t="shared" si="13"/>
        <v>2618.1632052545156</v>
      </c>
      <c r="U91" s="9">
        <f t="shared" si="14"/>
        <v>2342.4572873563216</v>
      </c>
      <c r="V91" s="9">
        <f t="shared" si="15"/>
        <v>2159.24905090312</v>
      </c>
      <c r="W91" s="9">
        <f t="shared" si="16"/>
        <v>238.01483684131961</v>
      </c>
      <c r="X91" s="9">
        <f t="shared" si="17"/>
        <v>212.95066248693831</v>
      </c>
    </row>
    <row r="92" spans="1:24">
      <c r="A92" t="str">
        <f t="shared" si="10"/>
        <v>61 - 90</v>
      </c>
      <c r="B92" t="s">
        <v>110</v>
      </c>
      <c r="C92" s="5" t="s">
        <v>111</v>
      </c>
      <c r="D92" s="6">
        <v>83</v>
      </c>
      <c r="E92" s="7">
        <v>84.75</v>
      </c>
      <c r="F92" s="7">
        <f t="shared" si="11"/>
        <v>22.490000000000002</v>
      </c>
      <c r="G92" s="10">
        <f t="shared" si="9"/>
        <v>0.14495331258337035</v>
      </c>
      <c r="H92" s="10">
        <f t="shared" si="12"/>
        <v>0.18408181413961758</v>
      </c>
      <c r="I92" s="8">
        <v>3.26</v>
      </c>
      <c r="J92" s="8">
        <v>0.88</v>
      </c>
      <c r="K92" s="8">
        <v>18.350000000000001</v>
      </c>
      <c r="L92" s="8">
        <v>2</v>
      </c>
      <c r="M92" s="8">
        <v>24.49</v>
      </c>
      <c r="N92" s="23">
        <v>-37927.584000000003</v>
      </c>
      <c r="O92" s="23">
        <v>155789.32</v>
      </c>
      <c r="P92" s="23">
        <v>17779.524000000001</v>
      </c>
      <c r="Q92" s="23">
        <v>43462.144</v>
      </c>
      <c r="R92" s="23">
        <v>199251.46400000001</v>
      </c>
      <c r="S92" s="23">
        <v>161323.88</v>
      </c>
      <c r="T92" s="9">
        <f t="shared" si="13"/>
        <v>2141.2618289085544</v>
      </c>
      <c r="U92" s="9">
        <f t="shared" si="14"/>
        <v>1693.7387138643069</v>
      </c>
      <c r="V92" s="9">
        <f t="shared" si="15"/>
        <v>1838.2220648967552</v>
      </c>
      <c r="W92" s="9">
        <f t="shared" si="16"/>
        <v>194.66016626441404</v>
      </c>
      <c r="X92" s="9">
        <f t="shared" si="17"/>
        <v>153.97624671493699</v>
      </c>
    </row>
    <row r="93" spans="1:24">
      <c r="A93" t="str">
        <f t="shared" si="10"/>
        <v>31 - 60</v>
      </c>
      <c r="B93" t="s">
        <v>110</v>
      </c>
      <c r="C93" s="5" t="s">
        <v>112</v>
      </c>
      <c r="D93" s="6">
        <v>53</v>
      </c>
      <c r="E93" s="7">
        <v>53.875</v>
      </c>
      <c r="F93" s="7">
        <f t="shared" si="11"/>
        <v>14.719999999999999</v>
      </c>
      <c r="G93" s="10">
        <f t="shared" si="9"/>
        <v>0.42187500000000006</v>
      </c>
      <c r="H93" s="10">
        <f t="shared" si="12"/>
        <v>0.578125</v>
      </c>
      <c r="I93" s="8">
        <v>6.21</v>
      </c>
      <c r="J93" s="8">
        <v>2.2999999999999998</v>
      </c>
      <c r="K93" s="8">
        <v>6.21</v>
      </c>
      <c r="L93" s="8">
        <v>1.55</v>
      </c>
      <c r="M93" s="8">
        <v>16.27</v>
      </c>
      <c r="N93" s="23">
        <v>-25248.145</v>
      </c>
      <c r="O93" s="23">
        <v>124132.943</v>
      </c>
      <c r="P93" s="23">
        <v>12077.004000000001</v>
      </c>
      <c r="Q93" s="23">
        <v>29505.492999999999</v>
      </c>
      <c r="R93" s="23">
        <v>153638.43599999999</v>
      </c>
      <c r="S93" s="23">
        <v>128390.291</v>
      </c>
      <c r="T93" s="9">
        <f t="shared" si="13"/>
        <v>2627.5903851508115</v>
      </c>
      <c r="U93" s="9">
        <f t="shared" si="14"/>
        <v>2158.9473225058005</v>
      </c>
      <c r="V93" s="9">
        <f t="shared" si="15"/>
        <v>2304.0917494199534</v>
      </c>
      <c r="W93" s="9">
        <f t="shared" si="16"/>
        <v>238.8718531955283</v>
      </c>
      <c r="X93" s="9">
        <f t="shared" si="17"/>
        <v>196.26793840961821</v>
      </c>
    </row>
    <row r="94" spans="1:24">
      <c r="A94" t="str">
        <f t="shared" si="10"/>
        <v>31 - 60</v>
      </c>
      <c r="B94" t="s">
        <v>110</v>
      </c>
      <c r="C94" s="5" t="s">
        <v>113</v>
      </c>
      <c r="D94" s="6">
        <v>59</v>
      </c>
      <c r="E94" s="7">
        <v>60.25</v>
      </c>
      <c r="F94" s="7">
        <f t="shared" si="11"/>
        <v>16.350000000000001</v>
      </c>
      <c r="G94" s="10">
        <f t="shared" si="9"/>
        <v>0.28746177370030579</v>
      </c>
      <c r="H94" s="10">
        <f t="shared" si="12"/>
        <v>0.29724770642201837</v>
      </c>
      <c r="I94" s="8">
        <v>4.7</v>
      </c>
      <c r="J94" s="8">
        <v>0.16</v>
      </c>
      <c r="K94" s="8">
        <v>11.49</v>
      </c>
      <c r="L94" s="8">
        <v>1.94</v>
      </c>
      <c r="M94" s="8">
        <v>18.29</v>
      </c>
      <c r="N94" s="23">
        <v>-26036.903999999999</v>
      </c>
      <c r="O94" s="23">
        <v>137724.28200000001</v>
      </c>
      <c r="P94" s="23">
        <v>10190.603999999999</v>
      </c>
      <c r="Q94" s="23">
        <v>29870.243999999999</v>
      </c>
      <c r="R94" s="23">
        <v>167594.52600000001</v>
      </c>
      <c r="S94" s="23">
        <v>141557.622</v>
      </c>
      <c r="T94" s="9">
        <f t="shared" si="13"/>
        <v>2612.5132282157679</v>
      </c>
      <c r="U94" s="9">
        <f t="shared" si="14"/>
        <v>2180.3654439834027</v>
      </c>
      <c r="V94" s="9">
        <f t="shared" si="15"/>
        <v>2285.8801991701248</v>
      </c>
      <c r="W94" s="9">
        <f t="shared" si="16"/>
        <v>237.5012025650698</v>
      </c>
      <c r="X94" s="9">
        <f t="shared" si="17"/>
        <v>198.21504036212752</v>
      </c>
    </row>
    <row r="95" spans="1:24">
      <c r="A95" t="str">
        <f t="shared" si="10"/>
        <v>61 - 90</v>
      </c>
      <c r="B95" t="s">
        <v>110</v>
      </c>
      <c r="C95" s="5" t="s">
        <v>114</v>
      </c>
      <c r="D95" s="6">
        <v>61</v>
      </c>
      <c r="E95" s="7">
        <v>63</v>
      </c>
      <c r="F95" s="7">
        <f t="shared" si="11"/>
        <v>17.329999999999998</v>
      </c>
      <c r="G95" s="10">
        <f t="shared" si="9"/>
        <v>0.4218118869013272</v>
      </c>
      <c r="H95" s="10">
        <f t="shared" si="12"/>
        <v>0.47374495095210617</v>
      </c>
      <c r="I95" s="8">
        <v>7.31</v>
      </c>
      <c r="J95" s="8">
        <v>0.9</v>
      </c>
      <c r="K95" s="8">
        <v>9.1199999999999992</v>
      </c>
      <c r="L95" s="8">
        <v>1.86</v>
      </c>
      <c r="M95" s="8">
        <v>19.190000000000001</v>
      </c>
      <c r="N95" s="23">
        <v>-26943.453000000001</v>
      </c>
      <c r="O95" s="23">
        <v>145217.329</v>
      </c>
      <c r="P95" s="23">
        <v>21366.252</v>
      </c>
      <c r="Q95" s="23">
        <v>42081.891000000003</v>
      </c>
      <c r="R95" s="23">
        <v>187299.22</v>
      </c>
      <c r="S95" s="23">
        <v>160355.76699999999</v>
      </c>
      <c r="T95" s="9">
        <f t="shared" si="13"/>
        <v>2633.8566349206349</v>
      </c>
      <c r="U95" s="9">
        <f t="shared" si="14"/>
        <v>2206.1827777777776</v>
      </c>
      <c r="V95" s="9">
        <f t="shared" si="15"/>
        <v>2305.0369682539681</v>
      </c>
      <c r="W95" s="9">
        <f t="shared" si="16"/>
        <v>239.44151226551227</v>
      </c>
      <c r="X95" s="9">
        <f t="shared" si="17"/>
        <v>200.56207070707069</v>
      </c>
    </row>
    <row r="96" spans="1:24">
      <c r="A96" t="str">
        <f t="shared" si="10"/>
        <v>&lt; 31</v>
      </c>
      <c r="B96" t="s">
        <v>110</v>
      </c>
      <c r="C96" s="5" t="s">
        <v>115</v>
      </c>
      <c r="D96" s="6">
        <v>26</v>
      </c>
      <c r="E96" s="7">
        <v>25.625</v>
      </c>
      <c r="F96" s="7">
        <f t="shared" si="11"/>
        <v>9.86</v>
      </c>
      <c r="G96" s="10">
        <f t="shared" si="9"/>
        <v>0.47667342799188644</v>
      </c>
      <c r="H96" s="10">
        <f t="shared" si="12"/>
        <v>0.47667342799188644</v>
      </c>
      <c r="I96" s="8">
        <v>4.7</v>
      </c>
      <c r="J96" s="8">
        <v>0</v>
      </c>
      <c r="K96" s="8">
        <v>5.16</v>
      </c>
      <c r="L96" s="8">
        <v>0.81</v>
      </c>
      <c r="M96" s="8">
        <v>10.67</v>
      </c>
      <c r="N96" s="23">
        <v>-10408.991</v>
      </c>
      <c r="O96" s="23">
        <v>80119.407000000007</v>
      </c>
      <c r="P96" s="23">
        <v>1295.9280000000001</v>
      </c>
      <c r="Q96" s="23">
        <v>17356.052</v>
      </c>
      <c r="R96" s="23">
        <v>97475.459000000003</v>
      </c>
      <c r="S96" s="23">
        <v>87066.467999999993</v>
      </c>
      <c r="T96" s="9">
        <f t="shared" si="13"/>
        <v>3753.3475512195123</v>
      </c>
      <c r="U96" s="9">
        <f t="shared" si="14"/>
        <v>3347.1430243902437</v>
      </c>
      <c r="V96" s="9">
        <f t="shared" si="15"/>
        <v>3126.6110048780492</v>
      </c>
      <c r="W96" s="9">
        <f t="shared" si="16"/>
        <v>341.2134137472284</v>
      </c>
      <c r="X96" s="9">
        <f t="shared" si="17"/>
        <v>304.28572949002216</v>
      </c>
    </row>
    <row r="97" spans="1:24">
      <c r="A97" t="str">
        <f t="shared" si="10"/>
        <v>91 - 120</v>
      </c>
      <c r="B97" t="s">
        <v>110</v>
      </c>
      <c r="C97" s="5" t="s">
        <v>116</v>
      </c>
      <c r="D97" s="6">
        <v>96</v>
      </c>
      <c r="E97" s="7">
        <v>99.125</v>
      </c>
      <c r="F97" s="7">
        <f t="shared" si="11"/>
        <v>23.32</v>
      </c>
      <c r="G97" s="10">
        <f t="shared" si="9"/>
        <v>0.33919382504288165</v>
      </c>
      <c r="H97" s="10">
        <f t="shared" si="12"/>
        <v>0.33919382504288165</v>
      </c>
      <c r="I97" s="8">
        <v>7.91</v>
      </c>
      <c r="J97" s="8">
        <v>0</v>
      </c>
      <c r="K97" s="8">
        <v>15.41</v>
      </c>
      <c r="L97" s="8">
        <v>1.63</v>
      </c>
      <c r="M97" s="8">
        <v>24.95</v>
      </c>
      <c r="N97" s="23">
        <v>-43626.752999999997</v>
      </c>
      <c r="O97" s="23">
        <v>178660.64600000001</v>
      </c>
      <c r="P97" s="23">
        <v>37312.980000000003</v>
      </c>
      <c r="Q97" s="23">
        <v>65008.446000000004</v>
      </c>
      <c r="R97" s="23">
        <v>243669.092</v>
      </c>
      <c r="S97" s="23">
        <v>200042.33900000001</v>
      </c>
      <c r="T97" s="9">
        <f t="shared" si="13"/>
        <v>2081.776665825977</v>
      </c>
      <c r="U97" s="9">
        <f t="shared" si="14"/>
        <v>1641.6580983606557</v>
      </c>
      <c r="V97" s="9">
        <f t="shared" si="15"/>
        <v>1802.3772610340479</v>
      </c>
      <c r="W97" s="9">
        <f t="shared" si="16"/>
        <v>189.25242416599792</v>
      </c>
      <c r="X97" s="9">
        <f t="shared" si="17"/>
        <v>149.24164530551414</v>
      </c>
    </row>
    <row r="98" spans="1:24">
      <c r="A98" t="str">
        <f t="shared" si="10"/>
        <v>&lt; 31</v>
      </c>
      <c r="B98" t="s">
        <v>110</v>
      </c>
      <c r="C98" s="5" t="s">
        <v>117</v>
      </c>
      <c r="D98" s="6">
        <v>23</v>
      </c>
      <c r="E98" s="7">
        <v>24</v>
      </c>
      <c r="F98" s="7">
        <f t="shared" si="11"/>
        <v>4.1400000000000006</v>
      </c>
      <c r="G98" s="10">
        <f t="shared" si="9"/>
        <v>0</v>
      </c>
      <c r="H98" s="10">
        <f t="shared" si="12"/>
        <v>0.2657004830917874</v>
      </c>
      <c r="I98" s="8">
        <v>0</v>
      </c>
      <c r="J98" s="8">
        <v>1.1000000000000001</v>
      </c>
      <c r="K98" s="8">
        <v>3.04</v>
      </c>
      <c r="L98" s="8">
        <v>0</v>
      </c>
      <c r="M98" s="8">
        <v>4.1399999999999997</v>
      </c>
      <c r="N98" s="23">
        <v>-12772.326999999999</v>
      </c>
      <c r="O98" s="23">
        <v>30791.415000000001</v>
      </c>
      <c r="P98" s="23">
        <v>4123.6440000000002</v>
      </c>
      <c r="Q98" s="23">
        <v>13301.9</v>
      </c>
      <c r="R98" s="23">
        <v>44093.315000000002</v>
      </c>
      <c r="S98" s="23">
        <v>31320.988000000001</v>
      </c>
      <c r="T98" s="9">
        <f t="shared" si="13"/>
        <v>1665.4029583333333</v>
      </c>
      <c r="U98" s="9">
        <f t="shared" si="14"/>
        <v>1133.2226666666668</v>
      </c>
      <c r="V98" s="9">
        <f t="shared" si="15"/>
        <v>1282.975625</v>
      </c>
      <c r="W98" s="9">
        <f t="shared" si="16"/>
        <v>151.40026893939395</v>
      </c>
      <c r="X98" s="9">
        <f t="shared" si="17"/>
        <v>103.02024242424244</v>
      </c>
    </row>
    <row r="99" spans="1:24">
      <c r="A99" t="str">
        <f t="shared" si="10"/>
        <v>91 - 120</v>
      </c>
      <c r="B99" t="s">
        <v>110</v>
      </c>
      <c r="C99" s="5" t="s">
        <v>118</v>
      </c>
      <c r="D99" s="6">
        <v>94</v>
      </c>
      <c r="E99" s="7">
        <v>93.875</v>
      </c>
      <c r="F99" s="7">
        <f t="shared" si="11"/>
        <v>24.52</v>
      </c>
      <c r="G99" s="10">
        <f t="shared" si="9"/>
        <v>0.16313213703099511</v>
      </c>
      <c r="H99" s="10">
        <f t="shared" si="12"/>
        <v>0.2365415986949429</v>
      </c>
      <c r="I99" s="8">
        <v>4</v>
      </c>
      <c r="J99" s="8">
        <v>1.8</v>
      </c>
      <c r="K99" s="8">
        <v>18.72</v>
      </c>
      <c r="L99" s="8">
        <v>2.4900000000000002</v>
      </c>
      <c r="M99" s="8">
        <v>27.01</v>
      </c>
      <c r="N99" s="23">
        <v>-41410.387000000002</v>
      </c>
      <c r="O99" s="23">
        <v>187841.174</v>
      </c>
      <c r="P99" s="23">
        <v>49391.843999999997</v>
      </c>
      <c r="Q99" s="23">
        <v>81271.634999999995</v>
      </c>
      <c r="R99" s="23">
        <v>269112.80900000001</v>
      </c>
      <c r="S99" s="23">
        <v>227702.42199999999</v>
      </c>
      <c r="T99" s="9">
        <f t="shared" si="13"/>
        <v>2340.5695339547274</v>
      </c>
      <c r="U99" s="9">
        <f t="shared" si="14"/>
        <v>1899.4469027962714</v>
      </c>
      <c r="V99" s="9">
        <f t="shared" si="15"/>
        <v>2000.9712276964049</v>
      </c>
      <c r="W99" s="9">
        <f t="shared" si="16"/>
        <v>212.77904854133885</v>
      </c>
      <c r="X99" s="9">
        <f t="shared" si="17"/>
        <v>172.6769911632974</v>
      </c>
    </row>
    <row r="100" spans="1:24">
      <c r="A100" t="str">
        <f t="shared" si="10"/>
        <v>61 - 90</v>
      </c>
      <c r="B100" t="s">
        <v>110</v>
      </c>
      <c r="C100" s="5" t="s">
        <v>119</v>
      </c>
      <c r="D100" s="6">
        <v>72</v>
      </c>
      <c r="E100" s="7">
        <v>73.125</v>
      </c>
      <c r="F100" s="7">
        <f t="shared" si="11"/>
        <v>18.79</v>
      </c>
      <c r="G100" s="10">
        <f t="shared" si="9"/>
        <v>0.28632251197445452</v>
      </c>
      <c r="H100" s="10">
        <f t="shared" si="12"/>
        <v>0.28632251197445452</v>
      </c>
      <c r="I100" s="8">
        <v>5.38</v>
      </c>
      <c r="J100" s="8">
        <v>0</v>
      </c>
      <c r="K100" s="8">
        <v>13.41</v>
      </c>
      <c r="L100" s="8">
        <v>1.86</v>
      </c>
      <c r="M100" s="8">
        <v>20.65</v>
      </c>
      <c r="N100" s="23">
        <v>-33883.226000000002</v>
      </c>
      <c r="O100" s="23">
        <v>139992.50700000001</v>
      </c>
      <c r="P100" s="23">
        <v>39854.508000000002</v>
      </c>
      <c r="Q100" s="23">
        <v>65582.085999999996</v>
      </c>
      <c r="R100" s="23">
        <v>205574.59299999999</v>
      </c>
      <c r="S100" s="23">
        <v>171691.367</v>
      </c>
      <c r="T100" s="9">
        <f t="shared" si="13"/>
        <v>2266.2575726495725</v>
      </c>
      <c r="U100" s="9">
        <f t="shared" si="14"/>
        <v>1802.8972170940172</v>
      </c>
      <c r="V100" s="9">
        <f t="shared" si="15"/>
        <v>1914.4274461538464</v>
      </c>
      <c r="W100" s="9">
        <f t="shared" si="16"/>
        <v>206.02341569541568</v>
      </c>
      <c r="X100" s="9">
        <f t="shared" si="17"/>
        <v>163.89974700854702</v>
      </c>
    </row>
    <row r="101" spans="1:24">
      <c r="A101" t="str">
        <f t="shared" si="10"/>
        <v>61 - 90</v>
      </c>
      <c r="B101" t="s">
        <v>120</v>
      </c>
      <c r="C101" s="5" t="s">
        <v>121</v>
      </c>
      <c r="D101" s="6">
        <v>84</v>
      </c>
      <c r="E101" s="7">
        <v>87.5</v>
      </c>
      <c r="F101" s="7">
        <f t="shared" si="11"/>
        <v>27.990000000000002</v>
      </c>
      <c r="G101" s="10">
        <f t="shared" si="9"/>
        <v>0.21722043586995354</v>
      </c>
      <c r="H101" s="10">
        <f t="shared" si="12"/>
        <v>0.44873168988924617</v>
      </c>
      <c r="I101" s="8">
        <v>6.08</v>
      </c>
      <c r="J101" s="8">
        <v>6.48</v>
      </c>
      <c r="K101" s="8">
        <v>15.43</v>
      </c>
      <c r="L101" s="8">
        <v>0</v>
      </c>
      <c r="M101" s="8">
        <v>27.99</v>
      </c>
      <c r="N101" s="23">
        <v>-33141.446000000004</v>
      </c>
      <c r="O101" s="23">
        <v>164939.74</v>
      </c>
      <c r="P101" s="23">
        <v>17574.599999999999</v>
      </c>
      <c r="Q101" s="23">
        <v>41885.281999999999</v>
      </c>
      <c r="R101" s="23">
        <v>206825.022</v>
      </c>
      <c r="S101" s="23">
        <v>173683.576</v>
      </c>
      <c r="T101" s="9">
        <f t="shared" si="13"/>
        <v>2162.8619657142858</v>
      </c>
      <c r="U101" s="9">
        <f t="shared" si="14"/>
        <v>1784.1025828571428</v>
      </c>
      <c r="V101" s="9">
        <f t="shared" si="15"/>
        <v>1885.0255999999999</v>
      </c>
      <c r="W101" s="9">
        <f t="shared" si="16"/>
        <v>196.62381506493509</v>
      </c>
      <c r="X101" s="9">
        <f t="shared" si="17"/>
        <v>162.19114389610388</v>
      </c>
    </row>
    <row r="102" spans="1:24">
      <c r="A102" t="str">
        <f t="shared" si="10"/>
        <v>91 - 120</v>
      </c>
      <c r="B102" t="s">
        <v>120</v>
      </c>
      <c r="C102" s="5" t="s">
        <v>122</v>
      </c>
      <c r="D102" s="6">
        <v>102</v>
      </c>
      <c r="E102" s="7">
        <v>106.875</v>
      </c>
      <c r="F102" s="7">
        <f t="shared" si="11"/>
        <v>28.22</v>
      </c>
      <c r="G102" s="10">
        <f t="shared" si="9"/>
        <v>0.47909284195605956</v>
      </c>
      <c r="H102" s="10">
        <f t="shared" si="12"/>
        <v>0.65095676824946835</v>
      </c>
      <c r="I102" s="8">
        <v>13.52</v>
      </c>
      <c r="J102" s="8">
        <v>4.8499999999999996</v>
      </c>
      <c r="K102" s="8">
        <v>9.85</v>
      </c>
      <c r="L102" s="8">
        <v>1.1399999999999999</v>
      </c>
      <c r="M102" s="8">
        <v>29.36</v>
      </c>
      <c r="N102" s="23">
        <v>-38955.642999999996</v>
      </c>
      <c r="O102" s="23">
        <v>217120.89199999999</v>
      </c>
      <c r="P102" s="23">
        <v>17370.612000000001</v>
      </c>
      <c r="Q102" s="23">
        <v>36541.976999999999</v>
      </c>
      <c r="R102" s="23">
        <v>253662.86900000001</v>
      </c>
      <c r="S102" s="23">
        <v>214707.226</v>
      </c>
      <c r="T102" s="9">
        <f t="shared" si="13"/>
        <v>2210.9217029239767</v>
      </c>
      <c r="U102" s="9">
        <f t="shared" si="14"/>
        <v>1846.4244584795322</v>
      </c>
      <c r="V102" s="9">
        <f t="shared" si="15"/>
        <v>2031.5405099415204</v>
      </c>
      <c r="W102" s="9">
        <f t="shared" si="16"/>
        <v>200.99288208399787</v>
      </c>
      <c r="X102" s="9">
        <f t="shared" si="17"/>
        <v>167.85676895268475</v>
      </c>
    </row>
    <row r="103" spans="1:24">
      <c r="A103" t="str">
        <f t="shared" si="10"/>
        <v>61 - 90</v>
      </c>
      <c r="B103" t="s">
        <v>120</v>
      </c>
      <c r="C103" s="5" t="s">
        <v>123</v>
      </c>
      <c r="D103" s="6">
        <v>78</v>
      </c>
      <c r="E103" s="7">
        <v>79.375</v>
      </c>
      <c r="F103" s="7">
        <f t="shared" si="11"/>
        <v>24.85</v>
      </c>
      <c r="G103" s="10">
        <f t="shared" si="9"/>
        <v>0.38591549295774646</v>
      </c>
      <c r="H103" s="10">
        <f t="shared" si="12"/>
        <v>0.42615694164989937</v>
      </c>
      <c r="I103" s="8">
        <v>9.59</v>
      </c>
      <c r="J103" s="8">
        <v>1</v>
      </c>
      <c r="K103" s="8">
        <v>14.26</v>
      </c>
      <c r="L103" s="8">
        <v>1.1299999999999999</v>
      </c>
      <c r="M103" s="8">
        <v>25.98</v>
      </c>
      <c r="N103" s="23">
        <v>-29213.113000000001</v>
      </c>
      <c r="O103" s="23">
        <v>171174.62700000001</v>
      </c>
      <c r="P103" s="23">
        <v>13439.4</v>
      </c>
      <c r="Q103" s="23">
        <v>33075.707999999999</v>
      </c>
      <c r="R103" s="23">
        <v>204250.33499999999</v>
      </c>
      <c r="S103" s="23">
        <v>175037.22200000001</v>
      </c>
      <c r="T103" s="9">
        <f t="shared" si="13"/>
        <v>2403.9172913385828</v>
      </c>
      <c r="U103" s="9">
        <f t="shared" si="14"/>
        <v>2035.8780724409451</v>
      </c>
      <c r="V103" s="9">
        <f t="shared" si="15"/>
        <v>2156.5307338582679</v>
      </c>
      <c r="W103" s="9">
        <f t="shared" si="16"/>
        <v>218.53793557623479</v>
      </c>
      <c r="X103" s="9">
        <f t="shared" si="17"/>
        <v>185.07982476735864</v>
      </c>
    </row>
    <row r="104" spans="1:24">
      <c r="A104" t="str">
        <f t="shared" si="10"/>
        <v>31 - 60</v>
      </c>
      <c r="B104" t="s">
        <v>120</v>
      </c>
      <c r="C104" s="5" t="s">
        <v>124</v>
      </c>
      <c r="D104" s="6">
        <v>53</v>
      </c>
      <c r="E104" s="7">
        <v>52.875</v>
      </c>
      <c r="F104" s="7">
        <f t="shared" si="11"/>
        <v>17.729999999999997</v>
      </c>
      <c r="G104" s="10">
        <f t="shared" si="9"/>
        <v>0.48166948674562893</v>
      </c>
      <c r="H104" s="10">
        <f t="shared" si="12"/>
        <v>0.60180485053581501</v>
      </c>
      <c r="I104" s="8">
        <v>8.5399999999999991</v>
      </c>
      <c r="J104" s="8">
        <v>2.13</v>
      </c>
      <c r="K104" s="8">
        <v>7.06</v>
      </c>
      <c r="L104" s="8">
        <v>1.1299999999999999</v>
      </c>
      <c r="M104" s="8">
        <v>18.86</v>
      </c>
      <c r="N104" s="23">
        <v>-21788.526000000002</v>
      </c>
      <c r="O104" s="23">
        <v>138096.967</v>
      </c>
      <c r="P104" s="23">
        <v>10424.843999999999</v>
      </c>
      <c r="Q104" s="23">
        <v>28340.724999999999</v>
      </c>
      <c r="R104" s="23">
        <v>166437.69200000001</v>
      </c>
      <c r="S104" s="23">
        <v>144649.166</v>
      </c>
      <c r="T104" s="9">
        <f t="shared" si="13"/>
        <v>2950.5975981087472</v>
      </c>
      <c r="U104" s="9">
        <f t="shared" si="14"/>
        <v>2538.5214562647752</v>
      </c>
      <c r="V104" s="9">
        <f t="shared" si="15"/>
        <v>2611.7629692671394</v>
      </c>
      <c r="W104" s="9">
        <f t="shared" si="16"/>
        <v>268.23614528261339</v>
      </c>
      <c r="X104" s="9">
        <f t="shared" si="17"/>
        <v>230.77467784225229</v>
      </c>
    </row>
    <row r="105" spans="1:24">
      <c r="A105" t="str">
        <f t="shared" si="10"/>
        <v>91 - 120</v>
      </c>
      <c r="B105" t="s">
        <v>120</v>
      </c>
      <c r="C105" s="5" t="s">
        <v>125</v>
      </c>
      <c r="D105" s="6">
        <v>110</v>
      </c>
      <c r="E105" s="7">
        <v>114.25</v>
      </c>
      <c r="F105" s="7">
        <f t="shared" si="11"/>
        <v>39.69</v>
      </c>
      <c r="G105" s="10">
        <f t="shared" si="9"/>
        <v>0.26706979087931471</v>
      </c>
      <c r="H105" s="10">
        <f t="shared" si="12"/>
        <v>0.38246409674981108</v>
      </c>
      <c r="I105" s="8">
        <v>10.6</v>
      </c>
      <c r="J105" s="8">
        <v>4.58</v>
      </c>
      <c r="K105" s="8">
        <v>24.51</v>
      </c>
      <c r="L105" s="8">
        <v>0</v>
      </c>
      <c r="M105" s="8">
        <v>39.69</v>
      </c>
      <c r="N105" s="23">
        <v>-44165.095000000001</v>
      </c>
      <c r="O105" s="23">
        <v>265484.18099999998</v>
      </c>
      <c r="P105" s="23">
        <v>20254.788</v>
      </c>
      <c r="Q105" s="23">
        <v>52443.915999999997</v>
      </c>
      <c r="R105" s="23">
        <v>317928.09700000001</v>
      </c>
      <c r="S105" s="23">
        <v>273763.00199999998</v>
      </c>
      <c r="T105" s="9">
        <f t="shared" si="13"/>
        <v>2605.4556586433259</v>
      </c>
      <c r="U105" s="9">
        <f t="shared" si="14"/>
        <v>2218.8902757111596</v>
      </c>
      <c r="V105" s="9">
        <f t="shared" si="15"/>
        <v>2323.7127439824944</v>
      </c>
      <c r="W105" s="9">
        <f t="shared" si="16"/>
        <v>236.85960533121144</v>
      </c>
      <c r="X105" s="9">
        <f t="shared" si="17"/>
        <v>201.71729779192358</v>
      </c>
    </row>
    <row r="106" spans="1:24">
      <c r="A106" t="str">
        <f t="shared" si="10"/>
        <v>91 - 120</v>
      </c>
      <c r="B106" t="s">
        <v>120</v>
      </c>
      <c r="C106" s="5" t="s">
        <v>126</v>
      </c>
      <c r="D106" s="6">
        <v>109</v>
      </c>
      <c r="E106" s="7">
        <v>113.75</v>
      </c>
      <c r="F106" s="7">
        <f t="shared" si="11"/>
        <v>32.520000000000003</v>
      </c>
      <c r="G106" s="10">
        <f t="shared" si="9"/>
        <v>0.21432964329643295</v>
      </c>
      <c r="H106" s="10">
        <f t="shared" si="12"/>
        <v>0.33087330873308729</v>
      </c>
      <c r="I106" s="8">
        <v>6.97</v>
      </c>
      <c r="J106" s="8">
        <v>3.79</v>
      </c>
      <c r="K106" s="8">
        <v>21.76</v>
      </c>
      <c r="L106" s="8">
        <v>0</v>
      </c>
      <c r="M106" s="8">
        <v>32.520000000000003</v>
      </c>
      <c r="N106" s="23">
        <v>-44278.326000000001</v>
      </c>
      <c r="O106" s="23">
        <v>210083.448</v>
      </c>
      <c r="P106" s="23">
        <v>17598.732</v>
      </c>
      <c r="Q106" s="23">
        <v>43513.008999999998</v>
      </c>
      <c r="R106" s="23">
        <v>253596.45699999999</v>
      </c>
      <c r="S106" s="23">
        <v>209318.13099999999</v>
      </c>
      <c r="T106" s="9">
        <f t="shared" si="13"/>
        <v>2074.7052747252746</v>
      </c>
      <c r="U106" s="9">
        <f t="shared" si="14"/>
        <v>1685.4452659340659</v>
      </c>
      <c r="V106" s="9">
        <f t="shared" si="15"/>
        <v>1846.887454945055</v>
      </c>
      <c r="W106" s="9">
        <f t="shared" si="16"/>
        <v>188.60957042957043</v>
      </c>
      <c r="X106" s="9">
        <f t="shared" si="17"/>
        <v>153.22229690309689</v>
      </c>
    </row>
    <row r="107" spans="1:24">
      <c r="A107" t="str">
        <f t="shared" si="10"/>
        <v>91 - 120</v>
      </c>
      <c r="B107" t="s">
        <v>120</v>
      </c>
      <c r="C107" s="5" t="s">
        <v>127</v>
      </c>
      <c r="D107" s="6">
        <v>105</v>
      </c>
      <c r="E107" s="7">
        <v>107.75</v>
      </c>
      <c r="F107" s="7">
        <f t="shared" si="11"/>
        <v>31.92</v>
      </c>
      <c r="G107" s="10">
        <f t="shared" si="9"/>
        <v>0.31046365914786966</v>
      </c>
      <c r="H107" s="10">
        <f t="shared" si="12"/>
        <v>0.44736842105263158</v>
      </c>
      <c r="I107" s="8">
        <v>9.91</v>
      </c>
      <c r="J107" s="8">
        <v>4.37</v>
      </c>
      <c r="K107" s="8">
        <v>17.64</v>
      </c>
      <c r="L107" s="8">
        <v>1.1299999999999999</v>
      </c>
      <c r="M107" s="8">
        <v>33.049999999999997</v>
      </c>
      <c r="N107" s="23">
        <v>-36715.521000000001</v>
      </c>
      <c r="O107" s="23">
        <v>200311.94699999999</v>
      </c>
      <c r="P107" s="23">
        <v>17517.096000000001</v>
      </c>
      <c r="Q107" s="23">
        <v>39529.004000000001</v>
      </c>
      <c r="R107" s="23">
        <v>239840.951</v>
      </c>
      <c r="S107" s="23">
        <v>203125.43</v>
      </c>
      <c r="T107" s="9">
        <f t="shared" si="13"/>
        <v>2063.3304408352669</v>
      </c>
      <c r="U107" s="9">
        <f t="shared" si="14"/>
        <v>1722.5831461716937</v>
      </c>
      <c r="V107" s="9">
        <f t="shared" si="15"/>
        <v>1859.0435916473316</v>
      </c>
      <c r="W107" s="9">
        <f t="shared" si="16"/>
        <v>187.57549462138789</v>
      </c>
      <c r="X107" s="9">
        <f t="shared" si="17"/>
        <v>156.59846783379032</v>
      </c>
    </row>
    <row r="108" spans="1:24">
      <c r="A108" t="str">
        <f t="shared" si="10"/>
        <v>61 - 90</v>
      </c>
      <c r="B108" t="s">
        <v>120</v>
      </c>
      <c r="C108" s="5" t="s">
        <v>128</v>
      </c>
      <c r="D108" s="6">
        <v>84</v>
      </c>
      <c r="E108" s="7">
        <v>86.625</v>
      </c>
      <c r="F108" s="7">
        <f t="shared" si="11"/>
        <v>27.85</v>
      </c>
      <c r="G108" s="10">
        <f t="shared" si="9"/>
        <v>0.25565529622980249</v>
      </c>
      <c r="H108" s="10">
        <f t="shared" si="12"/>
        <v>0.49730700179533216</v>
      </c>
      <c r="I108" s="8">
        <v>7.12</v>
      </c>
      <c r="J108" s="8">
        <v>6.73</v>
      </c>
      <c r="K108" s="8">
        <v>14</v>
      </c>
      <c r="L108" s="8">
        <v>1.1299999999999999</v>
      </c>
      <c r="M108" s="8">
        <v>28.98</v>
      </c>
      <c r="N108" s="23">
        <v>-31615.399000000001</v>
      </c>
      <c r="O108" s="23">
        <v>174581.21900000001</v>
      </c>
      <c r="P108" s="23">
        <v>13036.224</v>
      </c>
      <c r="Q108" s="23">
        <v>29873.168000000001</v>
      </c>
      <c r="R108" s="23">
        <v>204454.38699999999</v>
      </c>
      <c r="S108" s="23">
        <v>172838.98800000001</v>
      </c>
      <c r="T108" s="9">
        <f t="shared" si="13"/>
        <v>2209.7334834054832</v>
      </c>
      <c r="U108" s="9">
        <f t="shared" si="14"/>
        <v>1844.7649523809528</v>
      </c>
      <c r="V108" s="9">
        <f t="shared" si="15"/>
        <v>2015.3676075036076</v>
      </c>
      <c r="W108" s="9">
        <f t="shared" si="16"/>
        <v>200.88486212777119</v>
      </c>
      <c r="X108" s="9">
        <f t="shared" si="17"/>
        <v>167.7059047619048</v>
      </c>
    </row>
    <row r="109" spans="1:24">
      <c r="A109" t="str">
        <f t="shared" si="10"/>
        <v>61 - 90</v>
      </c>
      <c r="B109" t="s">
        <v>120</v>
      </c>
      <c r="C109" s="5" t="s">
        <v>129</v>
      </c>
      <c r="D109" s="6">
        <v>82</v>
      </c>
      <c r="E109" s="7">
        <v>84.75</v>
      </c>
      <c r="F109" s="7">
        <f t="shared" si="11"/>
        <v>25.77</v>
      </c>
      <c r="G109" s="10">
        <f t="shared" si="9"/>
        <v>0.25999223903764068</v>
      </c>
      <c r="H109" s="10">
        <f t="shared" si="12"/>
        <v>0.32906480403570043</v>
      </c>
      <c r="I109" s="8">
        <v>6.7</v>
      </c>
      <c r="J109" s="8">
        <v>1.78</v>
      </c>
      <c r="K109" s="8">
        <v>17.29</v>
      </c>
      <c r="L109" s="8">
        <v>1.1599999999999999</v>
      </c>
      <c r="M109" s="8">
        <v>26.93</v>
      </c>
      <c r="N109" s="23">
        <v>-30849.813999999998</v>
      </c>
      <c r="O109" s="23">
        <v>148614.88399999999</v>
      </c>
      <c r="P109" s="23">
        <v>13228.5</v>
      </c>
      <c r="Q109" s="23">
        <v>30232.435000000001</v>
      </c>
      <c r="R109" s="23">
        <v>178847.31899999999</v>
      </c>
      <c r="S109" s="23">
        <v>147997.505</v>
      </c>
      <c r="T109" s="9">
        <f t="shared" si="13"/>
        <v>1954.2043539823007</v>
      </c>
      <c r="U109" s="9">
        <f t="shared" si="14"/>
        <v>1590.194749262537</v>
      </c>
      <c r="V109" s="9">
        <f t="shared" si="15"/>
        <v>1753.5679528023597</v>
      </c>
      <c r="W109" s="9">
        <f t="shared" si="16"/>
        <v>177.65494127111825</v>
      </c>
      <c r="X109" s="9">
        <f t="shared" si="17"/>
        <v>144.563159023867</v>
      </c>
    </row>
    <row r="110" spans="1:24">
      <c r="A110" t="str">
        <f t="shared" si="10"/>
        <v>61 - 90</v>
      </c>
      <c r="B110" t="s">
        <v>120</v>
      </c>
      <c r="C110" s="5" t="s">
        <v>130</v>
      </c>
      <c r="D110" s="6">
        <v>74</v>
      </c>
      <c r="E110" s="7">
        <v>76.875</v>
      </c>
      <c r="F110" s="7">
        <f t="shared" si="11"/>
        <v>22.11</v>
      </c>
      <c r="G110" s="10">
        <f t="shared" si="9"/>
        <v>0.29941203075531436</v>
      </c>
      <c r="H110" s="10">
        <f t="shared" si="12"/>
        <v>0.33785617367706922</v>
      </c>
      <c r="I110" s="8">
        <v>6.62</v>
      </c>
      <c r="J110" s="8">
        <v>0.85</v>
      </c>
      <c r="K110" s="8">
        <v>14.64</v>
      </c>
      <c r="L110" s="8">
        <v>1.1299999999999999</v>
      </c>
      <c r="M110" s="8">
        <v>23.24</v>
      </c>
      <c r="N110" s="23">
        <v>-28705.285</v>
      </c>
      <c r="O110" s="23">
        <v>131028.13400000001</v>
      </c>
      <c r="P110" s="23">
        <v>0</v>
      </c>
      <c r="Q110" s="23">
        <v>48441.589</v>
      </c>
      <c r="R110" s="23">
        <v>179469.723</v>
      </c>
      <c r="S110" s="23">
        <v>150764.43799999999</v>
      </c>
      <c r="T110" s="9">
        <f t="shared" si="13"/>
        <v>2334.5655024390244</v>
      </c>
      <c r="U110" s="9">
        <f t="shared" si="14"/>
        <v>1961.1634211382113</v>
      </c>
      <c r="V110" s="9">
        <f t="shared" si="15"/>
        <v>1704.4310113821139</v>
      </c>
      <c r="W110" s="9">
        <f t="shared" si="16"/>
        <v>212.23322749445677</v>
      </c>
      <c r="X110" s="9">
        <f t="shared" si="17"/>
        <v>178.2875837398374</v>
      </c>
    </row>
    <row r="111" spans="1:24">
      <c r="A111" t="str">
        <f t="shared" si="10"/>
        <v>61 - 90</v>
      </c>
      <c r="B111" t="s">
        <v>120</v>
      </c>
      <c r="C111" s="5" t="s">
        <v>131</v>
      </c>
      <c r="D111" s="6">
        <v>72</v>
      </c>
      <c r="E111" s="7">
        <v>74.75</v>
      </c>
      <c r="F111" s="7">
        <f t="shared" si="11"/>
        <v>24</v>
      </c>
      <c r="G111" s="10">
        <f t="shared" si="9"/>
        <v>0.12458333333333334</v>
      </c>
      <c r="H111" s="10">
        <f t="shared" si="12"/>
        <v>0.41666666666666669</v>
      </c>
      <c r="I111" s="8">
        <v>2.99</v>
      </c>
      <c r="J111" s="8">
        <v>7.01</v>
      </c>
      <c r="K111" s="8">
        <v>14</v>
      </c>
      <c r="L111" s="8">
        <v>1.1299999999999999</v>
      </c>
      <c r="M111" s="8">
        <v>25.13</v>
      </c>
      <c r="N111" s="23">
        <v>-25849.100999999999</v>
      </c>
      <c r="O111" s="23">
        <v>161731.73800000001</v>
      </c>
      <c r="P111" s="23">
        <v>20898.8</v>
      </c>
      <c r="Q111" s="23">
        <v>37527.517999999996</v>
      </c>
      <c r="R111" s="23">
        <v>199259.25599999999</v>
      </c>
      <c r="S111" s="23">
        <v>173410.155</v>
      </c>
      <c r="T111" s="9">
        <f t="shared" si="13"/>
        <v>2386.0930568561876</v>
      </c>
      <c r="U111" s="9">
        <f t="shared" si="14"/>
        <v>2040.2856856187293</v>
      </c>
      <c r="V111" s="9">
        <f t="shared" si="15"/>
        <v>2163.6352909698999</v>
      </c>
      <c r="W111" s="9">
        <f t="shared" si="16"/>
        <v>216.91755062328977</v>
      </c>
      <c r="X111" s="9">
        <f t="shared" si="17"/>
        <v>185.48051687442992</v>
      </c>
    </row>
    <row r="112" spans="1:24">
      <c r="A112" t="str">
        <f t="shared" si="10"/>
        <v>61 - 90</v>
      </c>
      <c r="B112" t="s">
        <v>120</v>
      </c>
      <c r="C112" s="5" t="s">
        <v>132</v>
      </c>
      <c r="D112" s="6">
        <v>72</v>
      </c>
      <c r="E112" s="7">
        <v>72.625</v>
      </c>
      <c r="F112" s="7">
        <f t="shared" si="11"/>
        <v>26.630000000000003</v>
      </c>
      <c r="G112" s="10">
        <f t="shared" si="9"/>
        <v>0.3867818250093879</v>
      </c>
      <c r="H112" s="10">
        <f t="shared" si="12"/>
        <v>0.56853173113030409</v>
      </c>
      <c r="I112" s="8">
        <v>10.3</v>
      </c>
      <c r="J112" s="8">
        <v>4.84</v>
      </c>
      <c r="K112" s="8">
        <v>11.49</v>
      </c>
      <c r="L112" s="8">
        <v>1.1299999999999999</v>
      </c>
      <c r="M112" s="8">
        <v>27.76</v>
      </c>
      <c r="N112" s="23">
        <v>-28999.883999999998</v>
      </c>
      <c r="O112" s="23">
        <v>176162.17</v>
      </c>
      <c r="P112" s="23">
        <v>0</v>
      </c>
      <c r="Q112" s="23">
        <v>49232.449000000001</v>
      </c>
      <c r="R112" s="23">
        <v>225394.61900000001</v>
      </c>
      <c r="S112" s="23">
        <v>196394.73499999999</v>
      </c>
      <c r="T112" s="9">
        <f t="shared" si="13"/>
        <v>3103.5403648881238</v>
      </c>
      <c r="U112" s="9">
        <f t="shared" si="14"/>
        <v>2704.2304302925986</v>
      </c>
      <c r="V112" s="9">
        <f t="shared" si="15"/>
        <v>2425.6408950086061</v>
      </c>
      <c r="W112" s="9">
        <f t="shared" si="16"/>
        <v>282.14003317164764</v>
      </c>
      <c r="X112" s="9">
        <f t="shared" si="17"/>
        <v>245.83913002659986</v>
      </c>
    </row>
    <row r="113" spans="1:24">
      <c r="A113" t="str">
        <f t="shared" si="10"/>
        <v>121 &gt;</v>
      </c>
      <c r="B113" t="s">
        <v>120</v>
      </c>
      <c r="C113" s="5" t="s">
        <v>133</v>
      </c>
      <c r="D113" s="6">
        <v>156</v>
      </c>
      <c r="E113" s="7">
        <v>164.125</v>
      </c>
      <c r="F113" s="7">
        <f t="shared" si="11"/>
        <v>52.11</v>
      </c>
      <c r="G113" s="10">
        <f t="shared" si="9"/>
        <v>0.27940894262137789</v>
      </c>
      <c r="H113" s="10">
        <f t="shared" si="12"/>
        <v>0.4029936672423719</v>
      </c>
      <c r="I113" s="8">
        <v>14.56</v>
      </c>
      <c r="J113" s="8">
        <v>6.44</v>
      </c>
      <c r="K113" s="8">
        <v>31.11</v>
      </c>
      <c r="L113" s="8">
        <v>1.61</v>
      </c>
      <c r="M113" s="8">
        <v>53.72</v>
      </c>
      <c r="N113" s="23">
        <v>-64505.459000000003</v>
      </c>
      <c r="O113" s="23">
        <v>310177.13400000002</v>
      </c>
      <c r="P113" s="23">
        <v>29953.32</v>
      </c>
      <c r="Q113" s="23">
        <v>66892.767000000007</v>
      </c>
      <c r="R113" s="23">
        <v>377069.90100000001</v>
      </c>
      <c r="S113" s="23">
        <v>312564.44199999998</v>
      </c>
      <c r="T113" s="9">
        <f t="shared" si="13"/>
        <v>2114.9525118050269</v>
      </c>
      <c r="U113" s="9">
        <f t="shared" si="14"/>
        <v>1721.9261051028179</v>
      </c>
      <c r="V113" s="9">
        <f t="shared" si="15"/>
        <v>1889.8835277989338</v>
      </c>
      <c r="W113" s="9">
        <f t="shared" si="16"/>
        <v>192.26841016409335</v>
      </c>
      <c r="X113" s="9">
        <f t="shared" si="17"/>
        <v>156.53873682752891</v>
      </c>
    </row>
    <row r="114" spans="1:24">
      <c r="A114" t="str">
        <f t="shared" si="10"/>
        <v>61 - 90</v>
      </c>
      <c r="B114" t="s">
        <v>120</v>
      </c>
      <c r="C114" s="5" t="s">
        <v>134</v>
      </c>
      <c r="D114" s="6">
        <v>81</v>
      </c>
      <c r="E114" s="7">
        <v>83.75</v>
      </c>
      <c r="F114" s="7">
        <f t="shared" si="11"/>
        <v>26.78</v>
      </c>
      <c r="G114" s="10">
        <f t="shared" si="9"/>
        <v>0.2725914861837192</v>
      </c>
      <c r="H114" s="10">
        <f t="shared" si="12"/>
        <v>0.39805825242718446</v>
      </c>
      <c r="I114" s="8">
        <v>7.3</v>
      </c>
      <c r="J114" s="8">
        <v>3.36</v>
      </c>
      <c r="K114" s="8">
        <v>16.12</v>
      </c>
      <c r="L114" s="8">
        <v>0</v>
      </c>
      <c r="M114" s="8">
        <v>26.78</v>
      </c>
      <c r="N114" s="23">
        <v>-32973.71</v>
      </c>
      <c r="O114" s="23">
        <v>164674.984</v>
      </c>
      <c r="P114" s="23">
        <v>25238.400000000001</v>
      </c>
      <c r="Q114" s="23">
        <v>45718.993000000002</v>
      </c>
      <c r="R114" s="23">
        <v>210393.97700000001</v>
      </c>
      <c r="S114" s="23">
        <v>177420.26699999999</v>
      </c>
      <c r="T114" s="9">
        <f t="shared" si="13"/>
        <v>2210.8128597014929</v>
      </c>
      <c r="U114" s="9">
        <f t="shared" si="14"/>
        <v>1817.0969194029851</v>
      </c>
      <c r="V114" s="9">
        <f t="shared" si="15"/>
        <v>1966.2684656716417</v>
      </c>
      <c r="W114" s="9">
        <f t="shared" si="16"/>
        <v>200.98298724559027</v>
      </c>
      <c r="X114" s="9">
        <f t="shared" si="17"/>
        <v>165.19062903663502</v>
      </c>
    </row>
    <row r="115" spans="1:24">
      <c r="A115" t="str">
        <f t="shared" si="10"/>
        <v>61 - 90</v>
      </c>
      <c r="B115" t="s">
        <v>120</v>
      </c>
      <c r="C115" s="5" t="s">
        <v>135</v>
      </c>
      <c r="D115" s="6">
        <v>79</v>
      </c>
      <c r="E115" s="7">
        <v>82.625</v>
      </c>
      <c r="F115" s="7">
        <f t="shared" si="11"/>
        <v>29.020000000000003</v>
      </c>
      <c r="G115" s="10">
        <f t="shared" si="9"/>
        <v>0.17849758787043415</v>
      </c>
      <c r="H115" s="10">
        <f t="shared" si="12"/>
        <v>0.39972432804962088</v>
      </c>
      <c r="I115" s="8">
        <v>5.18</v>
      </c>
      <c r="J115" s="8">
        <v>6.42</v>
      </c>
      <c r="K115" s="8">
        <v>17.420000000000002</v>
      </c>
      <c r="L115" s="8">
        <v>0</v>
      </c>
      <c r="M115" s="8">
        <v>29.02</v>
      </c>
      <c r="N115" s="23">
        <v>-30650.902999999998</v>
      </c>
      <c r="O115" s="23">
        <v>170696.894</v>
      </c>
      <c r="P115" s="23">
        <v>21819.743999999999</v>
      </c>
      <c r="Q115" s="23">
        <v>49453.760999999999</v>
      </c>
      <c r="R115" s="23">
        <v>220150.655</v>
      </c>
      <c r="S115" s="23">
        <v>189499.75200000001</v>
      </c>
      <c r="T115" s="9">
        <f t="shared" si="13"/>
        <v>2400.3741119515885</v>
      </c>
      <c r="U115" s="9">
        <f t="shared" si="14"/>
        <v>2029.4100816944024</v>
      </c>
      <c r="V115" s="9">
        <f t="shared" si="15"/>
        <v>2065.9230741301058</v>
      </c>
      <c r="W115" s="9">
        <f t="shared" si="16"/>
        <v>218.2158283592353</v>
      </c>
      <c r="X115" s="9">
        <f t="shared" si="17"/>
        <v>184.49182560858205</v>
      </c>
    </row>
    <row r="116" spans="1:24">
      <c r="A116" t="str">
        <f t="shared" si="10"/>
        <v>61 - 90</v>
      </c>
      <c r="B116" t="s">
        <v>136</v>
      </c>
      <c r="C116" s="5" t="s">
        <v>137</v>
      </c>
      <c r="D116" s="6">
        <v>80</v>
      </c>
      <c r="E116" s="7">
        <v>80.875</v>
      </c>
      <c r="F116" s="7">
        <f t="shared" si="11"/>
        <v>17.380000000000003</v>
      </c>
      <c r="G116" s="10">
        <f t="shared" si="9"/>
        <v>0.26697353279631753</v>
      </c>
      <c r="H116" s="10">
        <f t="shared" si="12"/>
        <v>0.66973532796317603</v>
      </c>
      <c r="I116" s="8">
        <v>4.6399999999999997</v>
      </c>
      <c r="J116" s="8">
        <v>7</v>
      </c>
      <c r="K116" s="8">
        <v>5.74</v>
      </c>
      <c r="L116" s="8">
        <v>2.63</v>
      </c>
      <c r="M116" s="8">
        <v>20.010000000000002</v>
      </c>
      <c r="N116" s="23">
        <v>-28814.037</v>
      </c>
      <c r="O116" s="23">
        <v>142697.55100000001</v>
      </c>
      <c r="P116" s="23">
        <v>17635.68</v>
      </c>
      <c r="Q116" s="23">
        <v>39789.226999999999</v>
      </c>
      <c r="R116" s="23">
        <v>182486.77799999999</v>
      </c>
      <c r="S116" s="23">
        <v>153672.74100000001</v>
      </c>
      <c r="T116" s="9">
        <f t="shared" si="13"/>
        <v>2038.3443338485317</v>
      </c>
      <c r="U116" s="9">
        <f t="shared" si="14"/>
        <v>1682.0656692426587</v>
      </c>
      <c r="V116" s="9">
        <f t="shared" si="15"/>
        <v>1764.4210324574963</v>
      </c>
      <c r="W116" s="9">
        <f t="shared" si="16"/>
        <v>185.30403034986651</v>
      </c>
      <c r="X116" s="9">
        <f t="shared" si="17"/>
        <v>152.91506084024169</v>
      </c>
    </row>
    <row r="117" spans="1:24">
      <c r="A117" t="str">
        <f t="shared" si="10"/>
        <v>61 - 90</v>
      </c>
      <c r="B117" t="s">
        <v>136</v>
      </c>
      <c r="C117" s="5" t="s">
        <v>138</v>
      </c>
      <c r="D117" s="6">
        <v>81</v>
      </c>
      <c r="E117" s="7">
        <v>84.375</v>
      </c>
      <c r="F117" s="7">
        <f t="shared" si="11"/>
        <v>19.36</v>
      </c>
      <c r="G117" s="10">
        <f t="shared" si="9"/>
        <v>0.35330578512396693</v>
      </c>
      <c r="H117" s="10">
        <f t="shared" si="12"/>
        <v>0.77427685950413228</v>
      </c>
      <c r="I117" s="8">
        <v>6.84</v>
      </c>
      <c r="J117" s="8">
        <v>8.15</v>
      </c>
      <c r="K117" s="8">
        <v>4.37</v>
      </c>
      <c r="L117" s="8">
        <v>2.4500000000000002</v>
      </c>
      <c r="M117" s="8">
        <v>21.81</v>
      </c>
      <c r="N117" s="23">
        <v>-30027.210999999999</v>
      </c>
      <c r="O117" s="23">
        <v>145241.769</v>
      </c>
      <c r="P117" s="23">
        <v>18508.691999999999</v>
      </c>
      <c r="Q117" s="23">
        <v>36784.722999999998</v>
      </c>
      <c r="R117" s="23">
        <v>182026.492</v>
      </c>
      <c r="S117" s="23">
        <v>151999.28099999999</v>
      </c>
      <c r="T117" s="9">
        <f t="shared" si="13"/>
        <v>1937.9887407407407</v>
      </c>
      <c r="U117" s="9">
        <f t="shared" si="14"/>
        <v>1582.1106844444441</v>
      </c>
      <c r="V117" s="9">
        <f t="shared" si="15"/>
        <v>1721.3839288888889</v>
      </c>
      <c r="W117" s="9">
        <f t="shared" si="16"/>
        <v>176.18079461279461</v>
      </c>
      <c r="X117" s="9">
        <f t="shared" si="17"/>
        <v>143.828244040404</v>
      </c>
    </row>
    <row r="118" spans="1:24">
      <c r="A118" t="str">
        <f t="shared" si="10"/>
        <v>61 - 90</v>
      </c>
      <c r="B118" t="s">
        <v>136</v>
      </c>
      <c r="C118" s="5" t="s">
        <v>84</v>
      </c>
      <c r="D118" s="6">
        <v>80</v>
      </c>
      <c r="E118" s="7">
        <v>81.5</v>
      </c>
      <c r="F118" s="7">
        <f t="shared" si="11"/>
        <v>24.689999999999998</v>
      </c>
      <c r="G118" s="10">
        <f t="shared" si="9"/>
        <v>0.24827865532604296</v>
      </c>
      <c r="H118" s="10">
        <f t="shared" si="12"/>
        <v>0.40016200891049009</v>
      </c>
      <c r="I118" s="8">
        <v>6.13</v>
      </c>
      <c r="J118" s="8">
        <v>3.75</v>
      </c>
      <c r="K118" s="8">
        <v>14.81</v>
      </c>
      <c r="L118" s="8">
        <v>0</v>
      </c>
      <c r="M118" s="8">
        <v>24.69</v>
      </c>
      <c r="N118" s="23">
        <v>-29946.252</v>
      </c>
      <c r="O118" s="23">
        <v>158008.54399999999</v>
      </c>
      <c r="P118" s="23">
        <v>27413.063999999998</v>
      </c>
      <c r="Q118" s="23">
        <v>48925.463000000003</v>
      </c>
      <c r="R118" s="23">
        <v>206934.00700000001</v>
      </c>
      <c r="S118" s="23">
        <v>176987.755</v>
      </c>
      <c r="T118" s="9">
        <f t="shared" si="13"/>
        <v>2202.7109570552152</v>
      </c>
      <c r="U118" s="9">
        <f t="shared" si="14"/>
        <v>1835.2722822085889</v>
      </c>
      <c r="V118" s="9">
        <f t="shared" si="15"/>
        <v>1938.7551411042944</v>
      </c>
      <c r="W118" s="9">
        <f t="shared" si="16"/>
        <v>200.24645064138321</v>
      </c>
      <c r="X118" s="9">
        <f t="shared" si="17"/>
        <v>166.84293474623536</v>
      </c>
    </row>
    <row r="119" spans="1:24">
      <c r="A119" t="str">
        <f t="shared" si="10"/>
        <v>121 &gt;</v>
      </c>
      <c r="B119" t="s">
        <v>136</v>
      </c>
      <c r="C119" s="5" t="s">
        <v>139</v>
      </c>
      <c r="D119" s="6">
        <v>122</v>
      </c>
      <c r="E119" s="7">
        <v>126.25</v>
      </c>
      <c r="F119" s="7">
        <f t="shared" si="11"/>
        <v>32.24</v>
      </c>
      <c r="G119" s="10">
        <f t="shared" si="9"/>
        <v>0.15353598014888337</v>
      </c>
      <c r="H119" s="10">
        <f t="shared" si="12"/>
        <v>0.44913151364764264</v>
      </c>
      <c r="I119" s="8">
        <v>4.95</v>
      </c>
      <c r="J119" s="8">
        <v>9.5299999999999994</v>
      </c>
      <c r="K119" s="8">
        <v>17.760000000000002</v>
      </c>
      <c r="L119" s="8">
        <v>2.5</v>
      </c>
      <c r="M119" s="8">
        <v>34.74</v>
      </c>
      <c r="N119" s="23">
        <v>-43553.673000000003</v>
      </c>
      <c r="O119" s="23">
        <v>201031.48300000001</v>
      </c>
      <c r="P119" s="23">
        <v>34514.256000000001</v>
      </c>
      <c r="Q119" s="23">
        <v>67970.351999999999</v>
      </c>
      <c r="R119" s="23">
        <v>269001.83500000002</v>
      </c>
      <c r="S119" s="23">
        <v>225448.16200000001</v>
      </c>
      <c r="T119" s="9">
        <f t="shared" si="13"/>
        <v>1857.3273584158419</v>
      </c>
      <c r="U119" s="9">
        <f t="shared" si="14"/>
        <v>1512.3477702970299</v>
      </c>
      <c r="V119" s="9">
        <f t="shared" si="15"/>
        <v>1592.3285782178218</v>
      </c>
      <c r="W119" s="9">
        <f t="shared" si="16"/>
        <v>168.84794167416746</v>
      </c>
      <c r="X119" s="9">
        <f t="shared" si="17"/>
        <v>137.48616093609363</v>
      </c>
    </row>
    <row r="120" spans="1:24">
      <c r="A120" t="str">
        <f t="shared" si="10"/>
        <v>61 - 90</v>
      </c>
      <c r="B120" t="s">
        <v>136</v>
      </c>
      <c r="C120" s="5" t="s">
        <v>314</v>
      </c>
      <c r="D120" s="6">
        <v>78</v>
      </c>
      <c r="E120" s="7">
        <v>80.625</v>
      </c>
      <c r="F120" s="7">
        <f t="shared" si="11"/>
        <v>17.939999999999998</v>
      </c>
      <c r="G120" s="10">
        <f t="shared" si="9"/>
        <v>0.28149386845039021</v>
      </c>
      <c r="H120" s="10">
        <f t="shared" si="12"/>
        <v>0.3199554069119287</v>
      </c>
      <c r="I120" s="8">
        <v>5.05</v>
      </c>
      <c r="J120" s="8">
        <v>0.69</v>
      </c>
      <c r="K120" s="8">
        <v>12.2</v>
      </c>
      <c r="L120" s="8">
        <v>1.6</v>
      </c>
      <c r="M120" s="8">
        <v>19.54</v>
      </c>
      <c r="N120" s="23">
        <v>-25771.526999999998</v>
      </c>
      <c r="O120" s="23">
        <v>105387.057</v>
      </c>
      <c r="P120" s="23">
        <v>47853.396000000001</v>
      </c>
      <c r="Q120" s="23">
        <v>64488.970999999998</v>
      </c>
      <c r="R120" s="23">
        <v>169876.02799999999</v>
      </c>
      <c r="S120" s="23">
        <v>144104.50099999999</v>
      </c>
      <c r="T120" s="9">
        <f t="shared" si="13"/>
        <v>1513.4590015503875</v>
      </c>
      <c r="U120" s="9">
        <f t="shared" si="14"/>
        <v>1193.8121550387596</v>
      </c>
      <c r="V120" s="9">
        <f t="shared" si="15"/>
        <v>1307.1262883720931</v>
      </c>
      <c r="W120" s="9">
        <f t="shared" si="16"/>
        <v>137.58718195912613</v>
      </c>
      <c r="X120" s="9">
        <f t="shared" si="17"/>
        <v>108.52837773079632</v>
      </c>
    </row>
    <row r="121" spans="1:24">
      <c r="A121" t="str">
        <f t="shared" si="10"/>
        <v>31 - 60</v>
      </c>
      <c r="B121" t="s">
        <v>136</v>
      </c>
      <c r="C121" s="5" t="s">
        <v>140</v>
      </c>
      <c r="D121" s="6">
        <v>44</v>
      </c>
      <c r="E121" s="7">
        <v>46.75</v>
      </c>
      <c r="F121" s="7">
        <f t="shared" si="11"/>
        <v>6.58</v>
      </c>
      <c r="G121" s="10">
        <f t="shared" si="9"/>
        <v>0.41793313069908816</v>
      </c>
      <c r="H121" s="10">
        <f t="shared" si="12"/>
        <v>0.55471124620060785</v>
      </c>
      <c r="I121" s="8">
        <v>2.75</v>
      </c>
      <c r="J121" s="8">
        <v>0.9</v>
      </c>
      <c r="K121" s="8">
        <v>2.93</v>
      </c>
      <c r="L121" s="8">
        <v>1.42</v>
      </c>
      <c r="M121" s="8">
        <v>8</v>
      </c>
      <c r="N121" s="23">
        <v>-29648.753000000001</v>
      </c>
      <c r="O121" s="23">
        <v>194774.06099999999</v>
      </c>
      <c r="P121" s="23">
        <v>25872.096000000001</v>
      </c>
      <c r="Q121" s="23">
        <v>76871.843999999997</v>
      </c>
      <c r="R121" s="23">
        <v>271645.90500000003</v>
      </c>
      <c r="S121" s="23">
        <v>241997.152</v>
      </c>
      <c r="T121" s="9">
        <f t="shared" si="13"/>
        <v>5257.1937754010705</v>
      </c>
      <c r="U121" s="9">
        <f t="shared" si="14"/>
        <v>4622.9958502673799</v>
      </c>
      <c r="V121" s="9">
        <f t="shared" si="15"/>
        <v>4166.2900748663096</v>
      </c>
      <c r="W121" s="9">
        <f t="shared" si="16"/>
        <v>477.92670685464276</v>
      </c>
      <c r="X121" s="9">
        <f t="shared" si="17"/>
        <v>420.27235002430729</v>
      </c>
    </row>
    <row r="122" spans="1:24">
      <c r="A122" t="str">
        <f t="shared" si="10"/>
        <v>91 - 120</v>
      </c>
      <c r="B122" t="s">
        <v>136</v>
      </c>
      <c r="C122" s="5" t="s">
        <v>141</v>
      </c>
      <c r="D122" s="6">
        <v>99</v>
      </c>
      <c r="E122" s="7">
        <v>104.75</v>
      </c>
      <c r="F122" s="7">
        <f t="shared" si="11"/>
        <v>23.75</v>
      </c>
      <c r="G122" s="10">
        <f t="shared" si="9"/>
        <v>0.26947368421052631</v>
      </c>
      <c r="H122" s="10">
        <f t="shared" si="12"/>
        <v>0.39157894736842108</v>
      </c>
      <c r="I122" s="8">
        <v>6.4</v>
      </c>
      <c r="J122" s="8">
        <v>2.9</v>
      </c>
      <c r="K122" s="8">
        <v>14.45</v>
      </c>
      <c r="L122" s="8">
        <v>2</v>
      </c>
      <c r="M122" s="8">
        <v>25.75</v>
      </c>
      <c r="N122" s="23">
        <v>-43502</v>
      </c>
      <c r="O122" s="23">
        <v>160213</v>
      </c>
      <c r="P122" s="23">
        <v>57745</v>
      </c>
      <c r="Q122" s="23">
        <v>78883</v>
      </c>
      <c r="R122" s="23">
        <f>+Q122+O122</f>
        <v>239096</v>
      </c>
      <c r="S122" s="23">
        <f>+R122+N122</f>
        <v>195594</v>
      </c>
      <c r="T122" s="9">
        <f t="shared" si="13"/>
        <v>1731.27446300716</v>
      </c>
      <c r="U122" s="9">
        <f t="shared" si="14"/>
        <v>1315.9809069212411</v>
      </c>
      <c r="V122" s="9">
        <f t="shared" si="15"/>
        <v>1529.4797136038187</v>
      </c>
      <c r="W122" s="9">
        <f t="shared" si="16"/>
        <v>157.38858754610544</v>
      </c>
      <c r="X122" s="9">
        <f t="shared" si="17"/>
        <v>119.63462790193101</v>
      </c>
    </row>
    <row r="123" spans="1:24">
      <c r="A123" t="str">
        <f t="shared" si="10"/>
        <v>61 - 90</v>
      </c>
      <c r="B123" t="s">
        <v>142</v>
      </c>
      <c r="C123" s="5" t="s">
        <v>143</v>
      </c>
      <c r="D123" s="6">
        <v>79</v>
      </c>
      <c r="E123" s="7">
        <v>80.5</v>
      </c>
      <c r="F123" s="7">
        <f t="shared" si="11"/>
        <v>21.07</v>
      </c>
      <c r="G123" s="10">
        <f t="shared" si="9"/>
        <v>0.53298528713811111</v>
      </c>
      <c r="H123" s="10">
        <f t="shared" si="12"/>
        <v>0.66777408637873759</v>
      </c>
      <c r="I123" s="8">
        <v>11.23</v>
      </c>
      <c r="J123" s="8">
        <v>2.84</v>
      </c>
      <c r="K123" s="8">
        <v>7</v>
      </c>
      <c r="L123" s="8">
        <v>1.72</v>
      </c>
      <c r="M123" s="8">
        <v>22.79</v>
      </c>
      <c r="N123" s="23">
        <v>-29873.161</v>
      </c>
      <c r="O123" s="23">
        <v>159497.96400000001</v>
      </c>
      <c r="P123" s="23">
        <v>9030.3240000000005</v>
      </c>
      <c r="Q123" s="23">
        <v>29268.809000000001</v>
      </c>
      <c r="R123" s="23">
        <v>188766.77299999999</v>
      </c>
      <c r="S123" s="23">
        <v>158893.61199999999</v>
      </c>
      <c r="T123" s="9">
        <f t="shared" si="13"/>
        <v>2232.7509192546581</v>
      </c>
      <c r="U123" s="9">
        <f t="shared" si="14"/>
        <v>1861.655751552795</v>
      </c>
      <c r="V123" s="9">
        <f t="shared" si="15"/>
        <v>1981.3411677018635</v>
      </c>
      <c r="W123" s="9">
        <f t="shared" si="16"/>
        <v>202.97735629587802</v>
      </c>
      <c r="X123" s="9">
        <f t="shared" si="17"/>
        <v>169.24143195934499</v>
      </c>
    </row>
    <row r="124" spans="1:24">
      <c r="A124" t="str">
        <f t="shared" si="10"/>
        <v>91 - 120</v>
      </c>
      <c r="B124" t="s">
        <v>142</v>
      </c>
      <c r="C124" s="5" t="s">
        <v>144</v>
      </c>
      <c r="D124" s="6">
        <v>91</v>
      </c>
      <c r="E124" s="7">
        <v>95</v>
      </c>
      <c r="F124" s="7">
        <f t="shared" si="11"/>
        <v>23.049999999999997</v>
      </c>
      <c r="G124" s="10">
        <f t="shared" si="9"/>
        <v>0.37917570498915409</v>
      </c>
      <c r="H124" s="10">
        <f t="shared" si="12"/>
        <v>0.41995661605206075</v>
      </c>
      <c r="I124" s="8">
        <v>8.74</v>
      </c>
      <c r="J124" s="8">
        <v>0.94</v>
      </c>
      <c r="K124" s="8">
        <v>13.37</v>
      </c>
      <c r="L124" s="8">
        <v>2.0299999999999998</v>
      </c>
      <c r="M124" s="8">
        <v>25.08</v>
      </c>
      <c r="N124" s="23">
        <v>-36226.131999999998</v>
      </c>
      <c r="O124" s="23">
        <v>176021.03599999999</v>
      </c>
      <c r="P124" s="23">
        <v>14960.244000000001</v>
      </c>
      <c r="Q124" s="23">
        <v>42747.69</v>
      </c>
      <c r="R124" s="23">
        <v>218768.726</v>
      </c>
      <c r="S124" s="23">
        <v>182542.59400000001</v>
      </c>
      <c r="T124" s="9">
        <f t="shared" si="13"/>
        <v>2145.352442105263</v>
      </c>
      <c r="U124" s="9">
        <f t="shared" si="14"/>
        <v>1764.0247368421053</v>
      </c>
      <c r="V124" s="9">
        <f t="shared" si="15"/>
        <v>1852.8530105263158</v>
      </c>
      <c r="W124" s="9">
        <f t="shared" si="16"/>
        <v>195.03204019138755</v>
      </c>
      <c r="X124" s="9">
        <f t="shared" si="17"/>
        <v>160.36588516746411</v>
      </c>
    </row>
    <row r="125" spans="1:24">
      <c r="A125" t="str">
        <f t="shared" si="10"/>
        <v>91 - 120</v>
      </c>
      <c r="B125" t="s">
        <v>142</v>
      </c>
      <c r="C125" s="5" t="s">
        <v>145</v>
      </c>
      <c r="D125" s="6">
        <v>90</v>
      </c>
      <c r="E125" s="7">
        <v>92.25</v>
      </c>
      <c r="F125" s="7">
        <f t="shared" si="11"/>
        <v>23.189999999999998</v>
      </c>
      <c r="G125" s="10">
        <f t="shared" si="9"/>
        <v>0.2449331608451919</v>
      </c>
      <c r="H125" s="10">
        <f t="shared" si="12"/>
        <v>0.53514445881845629</v>
      </c>
      <c r="I125" s="8">
        <v>5.68</v>
      </c>
      <c r="J125" s="8">
        <v>6.73</v>
      </c>
      <c r="K125" s="8">
        <v>10.78</v>
      </c>
      <c r="L125" s="8">
        <v>2.06</v>
      </c>
      <c r="M125" s="8">
        <v>25.25</v>
      </c>
      <c r="N125" s="23">
        <v>-34516.648000000001</v>
      </c>
      <c r="O125" s="23">
        <v>167881.80799999999</v>
      </c>
      <c r="P125" s="23">
        <v>11583.948</v>
      </c>
      <c r="Q125" s="23">
        <v>37004.618000000002</v>
      </c>
      <c r="R125" s="23">
        <v>204886.42600000001</v>
      </c>
      <c r="S125" s="23">
        <v>170369.77799999999</v>
      </c>
      <c r="T125" s="9">
        <f t="shared" si="13"/>
        <v>2095.4198157181572</v>
      </c>
      <c r="U125" s="9">
        <f t="shared" si="14"/>
        <v>1721.2556097560973</v>
      </c>
      <c r="V125" s="9">
        <f t="shared" si="15"/>
        <v>1819.8569972899727</v>
      </c>
      <c r="W125" s="9">
        <f t="shared" si="16"/>
        <v>190.49271051983249</v>
      </c>
      <c r="X125" s="9">
        <f t="shared" si="17"/>
        <v>156.47778270509977</v>
      </c>
    </row>
    <row r="126" spans="1:24">
      <c r="A126" t="str">
        <f t="shared" si="10"/>
        <v>61 - 90</v>
      </c>
      <c r="B126" t="s">
        <v>142</v>
      </c>
      <c r="C126" s="5" t="s">
        <v>146</v>
      </c>
      <c r="D126" s="6">
        <v>87</v>
      </c>
      <c r="E126" s="7">
        <v>88.25</v>
      </c>
      <c r="F126" s="7">
        <f t="shared" si="11"/>
        <v>23.5</v>
      </c>
      <c r="G126" s="10">
        <f t="shared" si="9"/>
        <v>0.50978723404255322</v>
      </c>
      <c r="H126" s="10">
        <f t="shared" si="12"/>
        <v>0.50978723404255322</v>
      </c>
      <c r="I126" s="8">
        <v>11.98</v>
      </c>
      <c r="J126" s="8">
        <v>0</v>
      </c>
      <c r="K126" s="8">
        <v>11.52</v>
      </c>
      <c r="L126" s="8">
        <v>1.75</v>
      </c>
      <c r="M126" s="8">
        <v>25.25</v>
      </c>
      <c r="N126" s="23">
        <v>-36603.188999999998</v>
      </c>
      <c r="O126" s="23">
        <v>172717.23800000001</v>
      </c>
      <c r="P126" s="23">
        <v>16302.432000000001</v>
      </c>
      <c r="Q126" s="23">
        <v>42758.555</v>
      </c>
      <c r="R126" s="23">
        <v>215475.79300000001</v>
      </c>
      <c r="S126" s="23">
        <v>178872.60399999999</v>
      </c>
      <c r="T126" s="9">
        <f t="shared" si="13"/>
        <v>2256.9219376770538</v>
      </c>
      <c r="U126" s="9">
        <f t="shared" si="14"/>
        <v>1842.1549235127477</v>
      </c>
      <c r="V126" s="9">
        <f t="shared" si="15"/>
        <v>1957.1358413597736</v>
      </c>
      <c r="W126" s="9">
        <f t="shared" si="16"/>
        <v>205.1747216070049</v>
      </c>
      <c r="X126" s="9">
        <f t="shared" si="17"/>
        <v>167.4686294102498</v>
      </c>
    </row>
    <row r="127" spans="1:24">
      <c r="A127" t="str">
        <f t="shared" si="10"/>
        <v>91 - 120</v>
      </c>
      <c r="B127" t="s">
        <v>142</v>
      </c>
      <c r="C127" s="5" t="s">
        <v>147</v>
      </c>
      <c r="D127" s="6">
        <v>93</v>
      </c>
      <c r="E127" s="7">
        <v>95.875</v>
      </c>
      <c r="F127" s="7">
        <f t="shared" si="11"/>
        <v>22.04</v>
      </c>
      <c r="G127" s="10">
        <f t="shared" si="9"/>
        <v>0.28493647912885667</v>
      </c>
      <c r="H127" s="10">
        <f t="shared" si="12"/>
        <v>0.93284936479128855</v>
      </c>
      <c r="I127" s="8">
        <v>6.28</v>
      </c>
      <c r="J127" s="8">
        <v>14.28</v>
      </c>
      <c r="K127" s="8">
        <v>1.48</v>
      </c>
      <c r="L127" s="8">
        <v>1.93</v>
      </c>
      <c r="M127" s="8">
        <v>23.97</v>
      </c>
      <c r="N127" s="23">
        <v>-33895.080999999998</v>
      </c>
      <c r="O127" s="23">
        <v>156810.96299999999</v>
      </c>
      <c r="P127" s="23">
        <v>30312.696</v>
      </c>
      <c r="Q127" s="23">
        <v>53538.13</v>
      </c>
      <c r="R127" s="23">
        <v>210349.09299999999</v>
      </c>
      <c r="S127" s="23">
        <v>176454.01199999999</v>
      </c>
      <c r="T127" s="9">
        <f t="shared" si="13"/>
        <v>1877.8242190352021</v>
      </c>
      <c r="U127" s="9">
        <f t="shared" si="14"/>
        <v>1524.2901277705344</v>
      </c>
      <c r="V127" s="9">
        <f t="shared" si="15"/>
        <v>1635.5771890482397</v>
      </c>
      <c r="W127" s="9">
        <f t="shared" si="16"/>
        <v>170.71129263956382</v>
      </c>
      <c r="X127" s="9">
        <f t="shared" si="17"/>
        <v>138.5718297973213</v>
      </c>
    </row>
    <row r="128" spans="1:24">
      <c r="A128" t="str">
        <f t="shared" si="10"/>
        <v>91 - 120</v>
      </c>
      <c r="B128" t="s">
        <v>142</v>
      </c>
      <c r="C128" s="5" t="s">
        <v>148</v>
      </c>
      <c r="D128" s="6">
        <v>102</v>
      </c>
      <c r="E128" s="7">
        <v>103.625</v>
      </c>
      <c r="F128" s="7">
        <f t="shared" si="11"/>
        <v>29</v>
      </c>
      <c r="G128" s="10">
        <f t="shared" si="9"/>
        <v>0.23275862068965517</v>
      </c>
      <c r="H128" s="10">
        <f t="shared" si="12"/>
        <v>0.23275862068965517</v>
      </c>
      <c r="I128" s="8">
        <v>6.75</v>
      </c>
      <c r="J128" s="8">
        <v>0</v>
      </c>
      <c r="K128" s="8">
        <v>22.25</v>
      </c>
      <c r="L128" s="8">
        <v>0</v>
      </c>
      <c r="M128" s="8">
        <v>29</v>
      </c>
      <c r="N128" s="23">
        <v>-38301.067000000003</v>
      </c>
      <c r="O128" s="23">
        <v>180000.18</v>
      </c>
      <c r="P128" s="23">
        <v>14319.396000000001</v>
      </c>
      <c r="Q128" s="23">
        <v>46362.523999999998</v>
      </c>
      <c r="R128" s="23">
        <v>226362.704</v>
      </c>
      <c r="S128" s="23">
        <v>188061.63699999999</v>
      </c>
      <c r="T128" s="9">
        <f t="shared" si="13"/>
        <v>2046.2562895054282</v>
      </c>
      <c r="U128" s="9">
        <f t="shared" si="14"/>
        <v>1676.6440627261759</v>
      </c>
      <c r="V128" s="9">
        <f t="shared" si="15"/>
        <v>1737.0343063932448</v>
      </c>
      <c r="W128" s="9">
        <f t="shared" si="16"/>
        <v>186.02329904594802</v>
      </c>
      <c r="X128" s="9">
        <f t="shared" si="17"/>
        <v>152.42218752056144</v>
      </c>
    </row>
    <row r="129" spans="1:24">
      <c r="A129" t="str">
        <f t="shared" si="10"/>
        <v>91 - 120</v>
      </c>
      <c r="B129" t="s">
        <v>149</v>
      </c>
      <c r="C129" s="5" t="s">
        <v>150</v>
      </c>
      <c r="D129" s="6">
        <v>103</v>
      </c>
      <c r="E129" s="7">
        <v>99.375</v>
      </c>
      <c r="F129" s="7">
        <f t="shared" si="11"/>
        <v>24.25</v>
      </c>
      <c r="G129" s="10">
        <f t="shared" si="9"/>
        <v>0.25690721649484538</v>
      </c>
      <c r="H129" s="10">
        <f t="shared" si="12"/>
        <v>0.45484536082474231</v>
      </c>
      <c r="I129" s="8">
        <v>6.23</v>
      </c>
      <c r="J129" s="8">
        <v>4.8</v>
      </c>
      <c r="K129" s="8">
        <v>13.22</v>
      </c>
      <c r="L129" s="8">
        <v>2</v>
      </c>
      <c r="M129" s="8">
        <v>26.25</v>
      </c>
      <c r="N129" s="23">
        <v>-42309.627999999997</v>
      </c>
      <c r="O129" s="23">
        <v>193269.36300000001</v>
      </c>
      <c r="P129" s="23">
        <v>34932.6</v>
      </c>
      <c r="Q129" s="23">
        <v>60619.608</v>
      </c>
      <c r="R129" s="23">
        <v>253888.97099999999</v>
      </c>
      <c r="S129" s="23">
        <v>211579.34299999999</v>
      </c>
      <c r="T129" s="9">
        <f t="shared" si="13"/>
        <v>2203.3345509433962</v>
      </c>
      <c r="U129" s="9">
        <f t="shared" si="14"/>
        <v>1777.5772880503143</v>
      </c>
      <c r="V129" s="9">
        <f t="shared" si="15"/>
        <v>1944.8489358490567</v>
      </c>
      <c r="W129" s="9">
        <f t="shared" si="16"/>
        <v>200.3031409948542</v>
      </c>
      <c r="X129" s="9">
        <f t="shared" si="17"/>
        <v>161.5979352773013</v>
      </c>
    </row>
    <row r="130" spans="1:24">
      <c r="A130" t="str">
        <f t="shared" si="10"/>
        <v>31 - 60</v>
      </c>
      <c r="B130" t="s">
        <v>151</v>
      </c>
      <c r="C130" s="5" t="s">
        <v>152</v>
      </c>
      <c r="D130" s="6">
        <v>62</v>
      </c>
      <c r="E130" s="7">
        <v>59.25</v>
      </c>
      <c r="F130" s="7">
        <f t="shared" si="11"/>
        <v>17.11</v>
      </c>
      <c r="G130" s="10">
        <f t="shared" si="9"/>
        <v>0.27761542957334895</v>
      </c>
      <c r="H130" s="10">
        <f t="shared" si="12"/>
        <v>0.45295149035651666</v>
      </c>
      <c r="I130" s="8">
        <v>4.75</v>
      </c>
      <c r="J130" s="8">
        <v>3</v>
      </c>
      <c r="K130" s="8">
        <v>9.36</v>
      </c>
      <c r="L130" s="8">
        <v>1.75</v>
      </c>
      <c r="M130" s="8">
        <v>18.86</v>
      </c>
      <c r="N130" s="23">
        <v>-29772.260999999999</v>
      </c>
      <c r="O130" s="23">
        <v>127840.45</v>
      </c>
      <c r="P130" s="23">
        <v>15724.128000000001</v>
      </c>
      <c r="Q130" s="23">
        <v>34083.841999999997</v>
      </c>
      <c r="R130" s="23">
        <v>161924.29199999999</v>
      </c>
      <c r="S130" s="23">
        <v>132152.03099999999</v>
      </c>
      <c r="T130" s="9">
        <f t="shared" si="13"/>
        <v>2467.513316455696</v>
      </c>
      <c r="U130" s="9">
        <f t="shared" si="14"/>
        <v>1965.0278987341771</v>
      </c>
      <c r="V130" s="9">
        <f t="shared" si="15"/>
        <v>2157.6447257383966</v>
      </c>
      <c r="W130" s="9">
        <f t="shared" si="16"/>
        <v>224.31939240506327</v>
      </c>
      <c r="X130" s="9">
        <f t="shared" si="17"/>
        <v>178.63889988492519</v>
      </c>
    </row>
    <row r="131" spans="1:24">
      <c r="A131" t="str">
        <f t="shared" si="10"/>
        <v>61 - 90</v>
      </c>
      <c r="B131" t="s">
        <v>153</v>
      </c>
      <c r="C131" s="5" t="s">
        <v>154</v>
      </c>
      <c r="D131" s="6">
        <v>92</v>
      </c>
      <c r="E131" s="7">
        <v>88.75</v>
      </c>
      <c r="F131" s="7">
        <f t="shared" si="11"/>
        <v>23.12</v>
      </c>
      <c r="G131" s="10">
        <f t="shared" si="9"/>
        <v>0.29498269896193774</v>
      </c>
      <c r="H131" s="10">
        <f t="shared" si="12"/>
        <v>0.7837370242214533</v>
      </c>
      <c r="I131" s="8">
        <v>6.82</v>
      </c>
      <c r="J131" s="8">
        <v>11.3</v>
      </c>
      <c r="K131" s="8">
        <v>5</v>
      </c>
      <c r="L131" s="8">
        <v>0</v>
      </c>
      <c r="M131" s="8">
        <v>23.12</v>
      </c>
      <c r="N131" s="23">
        <v>-33206.286999999997</v>
      </c>
      <c r="O131" s="23">
        <v>0</v>
      </c>
      <c r="P131" s="23">
        <v>10369</v>
      </c>
      <c r="Q131" s="23">
        <v>223109.519</v>
      </c>
      <c r="R131" s="23">
        <v>223109.519</v>
      </c>
      <c r="S131" s="23">
        <v>189903.23199999999</v>
      </c>
      <c r="T131" s="9">
        <f t="shared" si="13"/>
        <v>2397.0762704225353</v>
      </c>
      <c r="U131" s="9">
        <f t="shared" si="14"/>
        <v>2022.9209239436618</v>
      </c>
      <c r="V131" s="9">
        <f t="shared" si="15"/>
        <v>0</v>
      </c>
      <c r="W131" s="9">
        <f t="shared" si="16"/>
        <v>217.91602458386686</v>
      </c>
      <c r="X131" s="9">
        <f t="shared" si="17"/>
        <v>183.90190217669652</v>
      </c>
    </row>
    <row r="132" spans="1:24">
      <c r="A132" t="str">
        <f t="shared" si="10"/>
        <v>121 &gt;</v>
      </c>
      <c r="B132" t="s">
        <v>155</v>
      </c>
      <c r="C132" s="5" t="s">
        <v>156</v>
      </c>
      <c r="D132" s="6">
        <v>144</v>
      </c>
      <c r="E132" s="7">
        <v>145.875</v>
      </c>
      <c r="F132" s="7">
        <f t="shared" si="11"/>
        <v>36.64</v>
      </c>
      <c r="G132" s="10">
        <f t="shared" si="9"/>
        <v>0.4358624454148472</v>
      </c>
      <c r="H132" s="10">
        <f t="shared" si="12"/>
        <v>0.51091703056768556</v>
      </c>
      <c r="I132" s="8">
        <v>15.97</v>
      </c>
      <c r="J132" s="8">
        <v>2.75</v>
      </c>
      <c r="K132" s="8">
        <v>17.920000000000002</v>
      </c>
      <c r="L132" s="8">
        <v>1.75</v>
      </c>
      <c r="M132" s="8">
        <v>38.39</v>
      </c>
      <c r="N132" s="23">
        <v>-55207.904999999999</v>
      </c>
      <c r="O132" s="23">
        <v>239971.565</v>
      </c>
      <c r="P132" s="23">
        <v>22222.907999999999</v>
      </c>
      <c r="Q132" s="23">
        <v>54480.389000000003</v>
      </c>
      <c r="R132" s="23">
        <v>294451.95400000003</v>
      </c>
      <c r="S132" s="23">
        <v>239244.049</v>
      </c>
      <c r="T132" s="9">
        <f t="shared" si="13"/>
        <v>1866.1802639245932</v>
      </c>
      <c r="U132" s="9">
        <f t="shared" si="14"/>
        <v>1487.7199040274209</v>
      </c>
      <c r="V132" s="9">
        <f t="shared" si="15"/>
        <v>1645.0492887746359</v>
      </c>
      <c r="W132" s="9">
        <f t="shared" si="16"/>
        <v>169.6527512658721</v>
      </c>
      <c r="X132" s="9">
        <f t="shared" si="17"/>
        <v>135.24726400249281</v>
      </c>
    </row>
    <row r="133" spans="1:24">
      <c r="A133" t="str">
        <f t="shared" si="10"/>
        <v>61 - 90</v>
      </c>
      <c r="B133" t="s">
        <v>155</v>
      </c>
      <c r="C133" s="5" t="s">
        <v>157</v>
      </c>
      <c r="D133" s="6">
        <v>74</v>
      </c>
      <c r="E133" s="7">
        <v>75.125</v>
      </c>
      <c r="F133" s="7">
        <f t="shared" si="11"/>
        <v>19.100000000000001</v>
      </c>
      <c r="G133" s="10">
        <f t="shared" si="9"/>
        <v>0.25392670157068059</v>
      </c>
      <c r="H133" s="10">
        <f t="shared" si="12"/>
        <v>0.53926701570680624</v>
      </c>
      <c r="I133" s="8">
        <v>4.8499999999999996</v>
      </c>
      <c r="J133" s="8">
        <v>5.45</v>
      </c>
      <c r="K133" s="8">
        <v>8.8000000000000007</v>
      </c>
      <c r="L133" s="8">
        <v>1.5</v>
      </c>
      <c r="M133" s="8">
        <v>20.6</v>
      </c>
      <c r="N133" s="23">
        <v>-29075.866999999998</v>
      </c>
      <c r="O133" s="23">
        <v>125796.898</v>
      </c>
      <c r="P133" s="23">
        <v>9129.8040000000001</v>
      </c>
      <c r="Q133" s="23">
        <v>25811.29</v>
      </c>
      <c r="R133" s="23">
        <v>151608.18799999999</v>
      </c>
      <c r="S133" s="23">
        <v>122532.321</v>
      </c>
      <c r="T133" s="9">
        <f t="shared" si="13"/>
        <v>1896.5508685524126</v>
      </c>
      <c r="U133" s="9">
        <f t="shared" si="14"/>
        <v>1509.5176971713809</v>
      </c>
      <c r="V133" s="9">
        <f t="shared" si="15"/>
        <v>1674.5011381031613</v>
      </c>
      <c r="W133" s="9">
        <f t="shared" si="16"/>
        <v>172.41371532294659</v>
      </c>
      <c r="X133" s="9">
        <f t="shared" si="17"/>
        <v>137.22888156103463</v>
      </c>
    </row>
    <row r="134" spans="1:24">
      <c r="A134" t="str">
        <f t="shared" si="10"/>
        <v>61 - 90</v>
      </c>
      <c r="B134" t="s">
        <v>155</v>
      </c>
      <c r="C134" s="5" t="s">
        <v>158</v>
      </c>
      <c r="D134" s="6">
        <v>76</v>
      </c>
      <c r="E134" s="7">
        <v>78.375</v>
      </c>
      <c r="F134" s="7">
        <f t="shared" si="11"/>
        <v>18.299999999999997</v>
      </c>
      <c r="G134" s="10">
        <f t="shared" si="9"/>
        <v>0.59836065573770503</v>
      </c>
      <c r="H134" s="10">
        <f t="shared" si="12"/>
        <v>0.84972677595628421</v>
      </c>
      <c r="I134" s="8">
        <v>10.95</v>
      </c>
      <c r="J134" s="8">
        <v>4.5999999999999996</v>
      </c>
      <c r="K134" s="8">
        <v>2.75</v>
      </c>
      <c r="L134" s="8">
        <v>1.69</v>
      </c>
      <c r="M134" s="8">
        <v>19.989999999999998</v>
      </c>
      <c r="N134" s="23">
        <v>-30895.321</v>
      </c>
      <c r="O134" s="23">
        <v>135114.85699999999</v>
      </c>
      <c r="P134" s="23">
        <v>9121.5720000000001</v>
      </c>
      <c r="Q134" s="23">
        <v>28281.719000000001</v>
      </c>
      <c r="R134" s="23">
        <v>163396.576</v>
      </c>
      <c r="S134" s="23">
        <v>132501.255</v>
      </c>
      <c r="T134" s="9">
        <f t="shared" si="13"/>
        <v>1968.4211036682618</v>
      </c>
      <c r="U134" s="9">
        <f t="shared" si="14"/>
        <v>1574.2224306220096</v>
      </c>
      <c r="V134" s="9">
        <f t="shared" si="15"/>
        <v>1723.9535183413077</v>
      </c>
      <c r="W134" s="9">
        <f t="shared" si="16"/>
        <v>178.94737306075106</v>
      </c>
      <c r="X134" s="9">
        <f t="shared" si="17"/>
        <v>143.11113005654633</v>
      </c>
    </row>
    <row r="135" spans="1:24">
      <c r="A135" t="str">
        <f t="shared" si="10"/>
        <v>121 &gt;</v>
      </c>
      <c r="B135" t="s">
        <v>155</v>
      </c>
      <c r="C135" s="5" t="s">
        <v>159</v>
      </c>
      <c r="D135" s="6">
        <v>147</v>
      </c>
      <c r="E135" s="7">
        <v>150.625</v>
      </c>
      <c r="F135" s="7">
        <f t="shared" si="11"/>
        <v>35.339999999999996</v>
      </c>
      <c r="G135" s="10">
        <f t="shared" si="9"/>
        <v>0.45274476513865314</v>
      </c>
      <c r="H135" s="10">
        <f t="shared" si="12"/>
        <v>0.86842105263157898</v>
      </c>
      <c r="I135" s="8">
        <v>16</v>
      </c>
      <c r="J135" s="8">
        <v>14.69</v>
      </c>
      <c r="K135" s="8">
        <v>4.6500000000000004</v>
      </c>
      <c r="L135" s="8">
        <v>2.44</v>
      </c>
      <c r="M135" s="8">
        <v>37.78</v>
      </c>
      <c r="N135" s="23">
        <v>-63847.739000000001</v>
      </c>
      <c r="O135" s="23">
        <v>238283.98</v>
      </c>
      <c r="P135" s="23">
        <v>37378.487999999998</v>
      </c>
      <c r="Q135" s="23">
        <v>69594.788</v>
      </c>
      <c r="R135" s="23">
        <v>307878.76799999998</v>
      </c>
      <c r="S135" s="23">
        <v>244031.02900000001</v>
      </c>
      <c r="T135" s="9">
        <f t="shared" si="13"/>
        <v>1795.8524813278007</v>
      </c>
      <c r="U135" s="9">
        <f t="shared" si="14"/>
        <v>1371.9670771784233</v>
      </c>
      <c r="V135" s="9">
        <f t="shared" si="15"/>
        <v>1581.9683319502076</v>
      </c>
      <c r="W135" s="9">
        <f t="shared" si="16"/>
        <v>163.2593164843455</v>
      </c>
      <c r="X135" s="9">
        <f t="shared" si="17"/>
        <v>124.72427974349303</v>
      </c>
    </row>
    <row r="136" spans="1:24">
      <c r="A136" t="str">
        <f t="shared" si="10"/>
        <v>31 - 60</v>
      </c>
      <c r="B136" t="s">
        <v>160</v>
      </c>
      <c r="C136" s="5" t="s">
        <v>161</v>
      </c>
      <c r="D136" s="6">
        <v>36</v>
      </c>
      <c r="E136" s="7">
        <v>37</v>
      </c>
      <c r="F136" s="7">
        <f t="shared" si="11"/>
        <v>10.440000000000001</v>
      </c>
      <c r="G136" s="10">
        <f t="shared" si="9"/>
        <v>0.19157088122605362</v>
      </c>
      <c r="H136" s="10">
        <f t="shared" si="12"/>
        <v>0.47892720306513403</v>
      </c>
      <c r="I136" s="8">
        <v>2</v>
      </c>
      <c r="J136" s="8">
        <v>3</v>
      </c>
      <c r="K136" s="8">
        <v>5.44</v>
      </c>
      <c r="L136" s="8">
        <v>2.41</v>
      </c>
      <c r="M136" s="8">
        <v>12.85</v>
      </c>
      <c r="N136" s="23">
        <v>-14834.066999999999</v>
      </c>
      <c r="O136" s="23">
        <v>78302.642000000007</v>
      </c>
      <c r="P136" s="23">
        <v>10637.88</v>
      </c>
      <c r="Q136" s="23">
        <v>21357.321</v>
      </c>
      <c r="R136" s="23">
        <v>99659.963000000003</v>
      </c>
      <c r="S136" s="23">
        <v>84825.895999999993</v>
      </c>
      <c r="T136" s="9">
        <f t="shared" si="13"/>
        <v>2406.0022432432434</v>
      </c>
      <c r="U136" s="9">
        <f t="shared" si="14"/>
        <v>2005.0815135135133</v>
      </c>
      <c r="V136" s="9">
        <f t="shared" si="15"/>
        <v>2116.2876216216218</v>
      </c>
      <c r="W136" s="9">
        <f t="shared" si="16"/>
        <v>218.72747665847666</v>
      </c>
      <c r="X136" s="9">
        <f t="shared" si="17"/>
        <v>182.28013759213758</v>
      </c>
    </row>
    <row r="137" spans="1:24">
      <c r="A137" t="str">
        <f t="shared" si="10"/>
        <v>31 - 60</v>
      </c>
      <c r="B137" t="s">
        <v>162</v>
      </c>
      <c r="C137" s="5" t="s">
        <v>42</v>
      </c>
      <c r="D137" s="6">
        <v>56</v>
      </c>
      <c r="E137" s="7">
        <v>56.125</v>
      </c>
      <c r="F137" s="7">
        <f t="shared" ref="F137:F168" si="18">+I137+J137+K137</f>
        <v>16.16</v>
      </c>
      <c r="G137" s="10">
        <f t="shared" ref="G137:G201" si="19">+I137/F137</f>
        <v>0.49009900990099009</v>
      </c>
      <c r="H137" s="10">
        <f t="shared" ref="H137:H201" si="20">+(I137+J137)/F137</f>
        <v>0.49009900990099009</v>
      </c>
      <c r="I137" s="8">
        <v>7.92</v>
      </c>
      <c r="J137" s="8">
        <v>0</v>
      </c>
      <c r="K137" s="8">
        <v>8.24</v>
      </c>
      <c r="L137" s="8">
        <v>1.84</v>
      </c>
      <c r="M137" s="8">
        <v>18</v>
      </c>
      <c r="N137" s="23">
        <v>-23104.224999999999</v>
      </c>
      <c r="O137" s="23">
        <v>125310.21400000001</v>
      </c>
      <c r="P137" s="23">
        <v>14921.904</v>
      </c>
      <c r="Q137" s="23">
        <v>27978.05</v>
      </c>
      <c r="R137" s="23">
        <v>153288.264</v>
      </c>
      <c r="S137" s="23">
        <v>130184.039</v>
      </c>
      <c r="T137" s="9">
        <f t="shared" si="13"/>
        <v>2465.3248997772826</v>
      </c>
      <c r="U137" s="9">
        <f t="shared" si="14"/>
        <v>2053.668329621381</v>
      </c>
      <c r="V137" s="9">
        <f t="shared" si="15"/>
        <v>2232.6986904231626</v>
      </c>
      <c r="W137" s="9">
        <f t="shared" si="16"/>
        <v>224.1204454342984</v>
      </c>
      <c r="X137" s="9">
        <f t="shared" si="17"/>
        <v>186.69712087467099</v>
      </c>
    </row>
    <row r="138" spans="1:24">
      <c r="A138" t="str">
        <f t="shared" ref="A138:A202" si="21">VLOOKUP(E138,$AG$9:$AH$13,2)</f>
        <v>31 - 60</v>
      </c>
      <c r="B138" t="s">
        <v>162</v>
      </c>
      <c r="C138" s="5" t="s">
        <v>163</v>
      </c>
      <c r="D138" s="6">
        <v>48</v>
      </c>
      <c r="E138" s="7">
        <v>47.875</v>
      </c>
      <c r="F138" s="7">
        <f t="shared" si="18"/>
        <v>13.25</v>
      </c>
      <c r="G138" s="10">
        <f t="shared" si="19"/>
        <v>0.28452830188679246</v>
      </c>
      <c r="H138" s="10">
        <f t="shared" si="20"/>
        <v>0.41132075471698115</v>
      </c>
      <c r="I138" s="8">
        <v>3.77</v>
      </c>
      <c r="J138" s="8">
        <v>1.68</v>
      </c>
      <c r="K138" s="8">
        <v>7.8</v>
      </c>
      <c r="L138" s="8">
        <v>3</v>
      </c>
      <c r="M138" s="8">
        <v>16.25</v>
      </c>
      <c r="N138" s="23">
        <v>-26241.976999999999</v>
      </c>
      <c r="O138" s="23">
        <v>147721.77799999999</v>
      </c>
      <c r="P138" s="23">
        <v>27531.648000000001</v>
      </c>
      <c r="Q138" s="23">
        <v>39600.534</v>
      </c>
      <c r="R138" s="23">
        <v>187322.31200000001</v>
      </c>
      <c r="S138" s="23">
        <v>161080.33499999999</v>
      </c>
      <c r="T138" s="9">
        <f t="shared" ref="T138:T202" si="22">+(R138-P138)/E138</f>
        <v>3337.6639999999998</v>
      </c>
      <c r="U138" s="9">
        <f t="shared" ref="U138:U202" si="23">+(S138-P138)/E138</f>
        <v>2789.5287101827671</v>
      </c>
      <c r="V138" s="9">
        <f t="shared" ref="V138:V202" si="24">+O138/E138</f>
        <v>3085.5723864229763</v>
      </c>
      <c r="W138" s="9">
        <f t="shared" ref="W138:W202" si="25">+T138/$W$1</f>
        <v>303.42399999999998</v>
      </c>
      <c r="X138" s="9">
        <f t="shared" ref="X138:X202" si="26">+U138/$W$1</f>
        <v>253.59351910752429</v>
      </c>
    </row>
    <row r="139" spans="1:24">
      <c r="A139" t="str">
        <f t="shared" si="21"/>
        <v>31 - 60</v>
      </c>
      <c r="B139" t="s">
        <v>162</v>
      </c>
      <c r="C139" s="5" t="s">
        <v>164</v>
      </c>
      <c r="D139" s="6">
        <v>62</v>
      </c>
      <c r="E139" s="7">
        <v>60.25</v>
      </c>
      <c r="F139" s="7">
        <f t="shared" si="18"/>
        <v>18.7</v>
      </c>
      <c r="G139" s="10">
        <f t="shared" si="19"/>
        <v>0.36577540106951872</v>
      </c>
      <c r="H139" s="10">
        <f t="shared" si="20"/>
        <v>0.54117647058823526</v>
      </c>
      <c r="I139" s="8">
        <v>6.84</v>
      </c>
      <c r="J139" s="8">
        <v>3.28</v>
      </c>
      <c r="K139" s="8">
        <v>8.58</v>
      </c>
      <c r="L139" s="8">
        <v>1.5</v>
      </c>
      <c r="M139" s="8">
        <v>20.2</v>
      </c>
      <c r="N139" s="23">
        <v>-19897.571</v>
      </c>
      <c r="O139" s="23">
        <v>98242.024999999994</v>
      </c>
      <c r="P139" s="23">
        <v>28105.56</v>
      </c>
      <c r="Q139" s="23">
        <v>41002.413999999997</v>
      </c>
      <c r="R139" s="23">
        <v>139244.43900000001</v>
      </c>
      <c r="S139" s="23">
        <v>119346.868</v>
      </c>
      <c r="T139" s="9">
        <f t="shared" si="22"/>
        <v>1844.6286970954359</v>
      </c>
      <c r="U139" s="9">
        <f t="shared" si="23"/>
        <v>1514.3785560165975</v>
      </c>
      <c r="V139" s="9">
        <f t="shared" si="24"/>
        <v>1630.5730290456431</v>
      </c>
      <c r="W139" s="9">
        <f t="shared" si="25"/>
        <v>167.69351791776691</v>
      </c>
      <c r="X139" s="9">
        <f t="shared" si="26"/>
        <v>137.67077781969067</v>
      </c>
    </row>
    <row r="140" spans="1:24">
      <c r="A140" t="str">
        <f t="shared" si="21"/>
        <v>&lt; 31</v>
      </c>
      <c r="B140" t="s">
        <v>162</v>
      </c>
      <c r="C140" s="5" t="s">
        <v>165</v>
      </c>
      <c r="D140" s="6">
        <v>20</v>
      </c>
      <c r="E140" s="7">
        <v>19.25</v>
      </c>
      <c r="F140" s="7">
        <f t="shared" si="18"/>
        <v>6.76</v>
      </c>
      <c r="G140" s="10">
        <f t="shared" si="19"/>
        <v>0.29585798816568049</v>
      </c>
      <c r="H140" s="10">
        <f t="shared" si="20"/>
        <v>0.29585798816568049</v>
      </c>
      <c r="I140" s="8">
        <v>2</v>
      </c>
      <c r="J140" s="8">
        <v>0</v>
      </c>
      <c r="K140" s="8">
        <v>4.76</v>
      </c>
      <c r="L140" s="8">
        <v>1.1599999999999999</v>
      </c>
      <c r="M140" s="8">
        <v>7.92</v>
      </c>
      <c r="N140" s="23">
        <v>-8137.9139999999998</v>
      </c>
      <c r="O140" s="23">
        <v>47215.326000000001</v>
      </c>
      <c r="P140" s="23">
        <v>4846.38</v>
      </c>
      <c r="Q140" s="23">
        <v>11836.120999999999</v>
      </c>
      <c r="R140" s="23">
        <v>59051.447</v>
      </c>
      <c r="S140" s="23">
        <v>50913.533000000003</v>
      </c>
      <c r="T140" s="9">
        <f t="shared" si="22"/>
        <v>2815.8476363636364</v>
      </c>
      <c r="U140" s="9">
        <f t="shared" si="23"/>
        <v>2393.0988571428575</v>
      </c>
      <c r="V140" s="9">
        <f t="shared" si="24"/>
        <v>2452.7442077922078</v>
      </c>
      <c r="W140" s="9">
        <f t="shared" si="25"/>
        <v>255.98614876033059</v>
      </c>
      <c r="X140" s="9">
        <f t="shared" si="26"/>
        <v>217.5544415584416</v>
      </c>
    </row>
    <row r="141" spans="1:24">
      <c r="A141" t="str">
        <f t="shared" si="21"/>
        <v>31 - 60</v>
      </c>
      <c r="B141" t="s">
        <v>166</v>
      </c>
      <c r="C141" s="5" t="s">
        <v>167</v>
      </c>
      <c r="D141" s="6">
        <v>55</v>
      </c>
      <c r="E141" s="7">
        <v>53.25</v>
      </c>
      <c r="F141" s="7">
        <f t="shared" si="18"/>
        <v>14</v>
      </c>
      <c r="G141" s="10">
        <f t="shared" si="19"/>
        <v>0.125</v>
      </c>
      <c r="H141" s="10">
        <f t="shared" si="20"/>
        <v>0.4642857142857143</v>
      </c>
      <c r="I141" s="8">
        <v>1.75</v>
      </c>
      <c r="J141" s="8">
        <v>4.75</v>
      </c>
      <c r="K141" s="8">
        <v>7.5</v>
      </c>
      <c r="L141" s="8">
        <v>1.75</v>
      </c>
      <c r="M141" s="8">
        <v>15.75</v>
      </c>
      <c r="N141" s="23">
        <v>-24784.59</v>
      </c>
      <c r="O141" s="23">
        <v>101296.68399999999</v>
      </c>
      <c r="P141" s="23">
        <v>18826.983</v>
      </c>
      <c r="Q141" s="23">
        <v>39312.891000000003</v>
      </c>
      <c r="R141" s="23">
        <v>140609.57500000001</v>
      </c>
      <c r="S141" s="23">
        <v>115824.985</v>
      </c>
      <c r="T141" s="9">
        <f t="shared" si="22"/>
        <v>2286.9970328638497</v>
      </c>
      <c r="U141" s="9">
        <f t="shared" si="23"/>
        <v>1821.5587230046949</v>
      </c>
      <c r="V141" s="9">
        <f t="shared" si="24"/>
        <v>1902.2851455399059</v>
      </c>
      <c r="W141" s="9">
        <f t="shared" si="25"/>
        <v>207.90882116944087</v>
      </c>
      <c r="X141" s="9">
        <f t="shared" si="26"/>
        <v>165.59624754588137</v>
      </c>
    </row>
    <row r="142" spans="1:24">
      <c r="A142" t="str">
        <f t="shared" si="21"/>
        <v>61 - 90</v>
      </c>
      <c r="B142" t="s">
        <v>168</v>
      </c>
      <c r="C142" s="5" t="s">
        <v>169</v>
      </c>
      <c r="D142" s="6">
        <v>79</v>
      </c>
      <c r="E142" s="7">
        <v>77.75</v>
      </c>
      <c r="F142" s="7">
        <f t="shared" si="18"/>
        <v>19.07</v>
      </c>
      <c r="G142" s="10">
        <f t="shared" si="19"/>
        <v>0.14840062926061878</v>
      </c>
      <c r="H142" s="10">
        <f t="shared" si="20"/>
        <v>0.3534347142108023</v>
      </c>
      <c r="I142" s="8">
        <v>2.83</v>
      </c>
      <c r="J142" s="8">
        <v>3.91</v>
      </c>
      <c r="K142" s="8">
        <v>12.33</v>
      </c>
      <c r="L142" s="8">
        <v>3.52</v>
      </c>
      <c r="M142" s="8">
        <v>22.59</v>
      </c>
      <c r="N142" s="23">
        <v>-37161.347000000002</v>
      </c>
      <c r="O142" s="23">
        <v>146285.024</v>
      </c>
      <c r="P142" s="23">
        <v>35190</v>
      </c>
      <c r="Q142" s="23">
        <v>53221.601999999999</v>
      </c>
      <c r="R142" s="23">
        <v>199506.62599999999</v>
      </c>
      <c r="S142" s="23">
        <v>162345.27900000001</v>
      </c>
      <c r="T142" s="9">
        <f t="shared" si="22"/>
        <v>2113.397118971061</v>
      </c>
      <c r="U142" s="9">
        <f t="shared" si="23"/>
        <v>1635.4376720257235</v>
      </c>
      <c r="V142" s="9">
        <f t="shared" si="24"/>
        <v>1881.4794083601287</v>
      </c>
      <c r="W142" s="9">
        <f t="shared" si="25"/>
        <v>192.12701081555099</v>
      </c>
      <c r="X142" s="9">
        <f t="shared" si="26"/>
        <v>148.67615200233851</v>
      </c>
    </row>
    <row r="143" spans="1:24">
      <c r="A143" t="str">
        <f t="shared" si="21"/>
        <v>&lt; 31</v>
      </c>
      <c r="B143" t="s">
        <v>170</v>
      </c>
      <c r="C143" s="5" t="s">
        <v>171</v>
      </c>
      <c r="D143" s="6">
        <v>9</v>
      </c>
      <c r="E143" s="7">
        <v>7.875</v>
      </c>
      <c r="F143" s="7">
        <f t="shared" si="18"/>
        <v>1.95</v>
      </c>
      <c r="G143" s="10">
        <f t="shared" si="19"/>
        <v>0</v>
      </c>
      <c r="H143" s="10">
        <f t="shared" si="20"/>
        <v>0.12820512820512822</v>
      </c>
      <c r="I143" s="8">
        <v>0</v>
      </c>
      <c r="J143" s="8">
        <v>0.25</v>
      </c>
      <c r="K143" s="8">
        <v>1.7</v>
      </c>
      <c r="L143" s="8">
        <v>0.13</v>
      </c>
      <c r="M143" s="8">
        <v>2.08</v>
      </c>
      <c r="N143" s="23">
        <v>-6316</v>
      </c>
      <c r="O143" s="23">
        <v>13548</v>
      </c>
      <c r="P143" s="23"/>
      <c r="Q143" s="23">
        <v>3412</v>
      </c>
      <c r="R143" s="23">
        <f>+Q143+O143</f>
        <v>16960</v>
      </c>
      <c r="S143" s="23">
        <f>+R143+N143</f>
        <v>10644</v>
      </c>
      <c r="T143" s="9">
        <f t="shared" si="22"/>
        <v>2153.6507936507937</v>
      </c>
      <c r="U143" s="9">
        <f t="shared" si="23"/>
        <v>1351.6190476190477</v>
      </c>
      <c r="V143" s="9">
        <f t="shared" si="24"/>
        <v>1720.3809523809523</v>
      </c>
      <c r="W143" s="9">
        <f t="shared" si="25"/>
        <v>195.78643578643579</v>
      </c>
      <c r="X143" s="9">
        <f t="shared" si="26"/>
        <v>122.87445887445888</v>
      </c>
    </row>
    <row r="144" spans="1:24">
      <c r="A144" t="str">
        <f t="shared" si="21"/>
        <v>61 - 90</v>
      </c>
      <c r="B144" t="s">
        <v>172</v>
      </c>
      <c r="C144" s="5" t="s">
        <v>173</v>
      </c>
      <c r="D144" s="6">
        <v>70</v>
      </c>
      <c r="E144" s="7">
        <v>66.375</v>
      </c>
      <c r="F144" s="7">
        <f t="shared" si="18"/>
        <v>21.14</v>
      </c>
      <c r="G144" s="10">
        <f t="shared" si="19"/>
        <v>0.30416272469252598</v>
      </c>
      <c r="H144" s="10">
        <f t="shared" si="20"/>
        <v>0.58845789971617779</v>
      </c>
      <c r="I144" s="8">
        <v>6.43</v>
      </c>
      <c r="J144" s="8">
        <v>6.01</v>
      </c>
      <c r="K144" s="8">
        <v>8.6999999999999993</v>
      </c>
      <c r="L144" s="8">
        <v>3.85</v>
      </c>
      <c r="M144" s="8">
        <v>24.99</v>
      </c>
      <c r="N144" s="23">
        <v>-30885.264999999999</v>
      </c>
      <c r="O144" s="23">
        <v>182814.37700000001</v>
      </c>
      <c r="P144" s="23">
        <v>23586.083999999999</v>
      </c>
      <c r="Q144" s="23">
        <v>43992.097999999998</v>
      </c>
      <c r="R144" s="23">
        <v>226806.47500000001</v>
      </c>
      <c r="S144" s="23">
        <v>195921.21</v>
      </c>
      <c r="T144" s="9">
        <f t="shared" si="22"/>
        <v>3061.7008060263652</v>
      </c>
      <c r="U144" s="9">
        <f t="shared" si="23"/>
        <v>2596.3860790960453</v>
      </c>
      <c r="V144" s="9">
        <f t="shared" si="24"/>
        <v>2754.2655668549905</v>
      </c>
      <c r="W144" s="9">
        <f t="shared" si="25"/>
        <v>278.33643691148774</v>
      </c>
      <c r="X144" s="9">
        <f t="shared" si="26"/>
        <v>236.03509809964046</v>
      </c>
    </row>
    <row r="145" spans="1:24">
      <c r="A145" t="str">
        <f t="shared" si="21"/>
        <v>&lt; 31</v>
      </c>
      <c r="B145" t="s">
        <v>174</v>
      </c>
      <c r="C145" s="5" t="s">
        <v>175</v>
      </c>
      <c r="D145" s="6">
        <v>28</v>
      </c>
      <c r="E145" s="7">
        <v>25.375</v>
      </c>
      <c r="F145" s="7">
        <f t="shared" si="18"/>
        <v>8</v>
      </c>
      <c r="G145" s="10">
        <f t="shared" si="19"/>
        <v>0.125</v>
      </c>
      <c r="H145" s="10">
        <f t="shared" si="20"/>
        <v>0.38750000000000001</v>
      </c>
      <c r="I145" s="8">
        <v>1</v>
      </c>
      <c r="J145" s="8">
        <v>2.1</v>
      </c>
      <c r="K145" s="8">
        <v>4.9000000000000004</v>
      </c>
      <c r="L145" s="8">
        <v>0.8</v>
      </c>
      <c r="M145" s="8">
        <v>8.8000000000000007</v>
      </c>
      <c r="N145" s="23">
        <v>-8464.4470000000001</v>
      </c>
      <c r="O145" s="23">
        <v>56619.167999999998</v>
      </c>
      <c r="P145" s="23">
        <v>10084.74</v>
      </c>
      <c r="Q145" s="23">
        <v>16633.039000000001</v>
      </c>
      <c r="R145" s="23">
        <v>73252.206999999995</v>
      </c>
      <c r="S145" s="23">
        <v>64787.76</v>
      </c>
      <c r="T145" s="9">
        <f t="shared" si="22"/>
        <v>2489.3583054187193</v>
      </c>
      <c r="U145" s="9">
        <f t="shared" si="23"/>
        <v>2155.7840394088671</v>
      </c>
      <c r="V145" s="9">
        <f t="shared" si="24"/>
        <v>2231.2972610837437</v>
      </c>
      <c r="W145" s="9">
        <f t="shared" si="25"/>
        <v>226.30530049261085</v>
      </c>
      <c r="X145" s="9">
        <f t="shared" si="26"/>
        <v>195.98036721898791</v>
      </c>
    </row>
    <row r="146" spans="1:24">
      <c r="A146" t="str">
        <f t="shared" si="21"/>
        <v>31 - 60</v>
      </c>
      <c r="B146" t="s">
        <v>176</v>
      </c>
      <c r="C146" s="5" t="s">
        <v>177</v>
      </c>
      <c r="D146" s="6">
        <v>48</v>
      </c>
      <c r="E146" s="7">
        <v>49.75</v>
      </c>
      <c r="F146" s="7">
        <f t="shared" si="18"/>
        <v>13.24</v>
      </c>
      <c r="G146" s="10">
        <f t="shared" si="19"/>
        <v>0.25755287009063443</v>
      </c>
      <c r="H146" s="10">
        <f t="shared" si="20"/>
        <v>0.47205438066465255</v>
      </c>
      <c r="I146" s="8">
        <v>3.41</v>
      </c>
      <c r="J146" s="8">
        <v>2.84</v>
      </c>
      <c r="K146" s="8">
        <v>6.99</v>
      </c>
      <c r="L146" s="8">
        <v>1</v>
      </c>
      <c r="M146" s="8">
        <v>14.24</v>
      </c>
      <c r="N146" s="23">
        <v>-16697.607</v>
      </c>
      <c r="O146" s="23">
        <v>97607.683999999994</v>
      </c>
      <c r="P146" s="23">
        <v>4782.192</v>
      </c>
      <c r="Q146" s="23">
        <v>15396.272000000001</v>
      </c>
      <c r="R146" s="23">
        <v>113003.95600000001</v>
      </c>
      <c r="S146" s="23">
        <v>96306.349000000002</v>
      </c>
      <c r="T146" s="9">
        <f t="shared" si="22"/>
        <v>2175.3118391959802</v>
      </c>
      <c r="U146" s="9">
        <f t="shared" si="23"/>
        <v>1839.6815477386936</v>
      </c>
      <c r="V146" s="9">
        <f t="shared" si="24"/>
        <v>1961.9634974874371</v>
      </c>
      <c r="W146" s="9">
        <f t="shared" si="25"/>
        <v>197.75562174508912</v>
      </c>
      <c r="X146" s="9">
        <f t="shared" si="26"/>
        <v>167.24377706715396</v>
      </c>
    </row>
    <row r="147" spans="1:24">
      <c r="A147" t="str">
        <f t="shared" si="21"/>
        <v>61 - 90</v>
      </c>
      <c r="B147" t="s">
        <v>178</v>
      </c>
      <c r="C147" s="5" t="s">
        <v>179</v>
      </c>
      <c r="D147" s="6">
        <v>64</v>
      </c>
      <c r="E147" s="7">
        <v>65.125</v>
      </c>
      <c r="F147" s="7">
        <f t="shared" si="18"/>
        <v>16.86</v>
      </c>
      <c r="G147" s="10">
        <f t="shared" si="19"/>
        <v>0.23724792408066431</v>
      </c>
      <c r="H147" s="10">
        <f t="shared" si="20"/>
        <v>0.35112692763938319</v>
      </c>
      <c r="I147" s="8">
        <v>4</v>
      </c>
      <c r="J147" s="8">
        <v>1.92</v>
      </c>
      <c r="K147" s="8">
        <v>10.94</v>
      </c>
      <c r="L147" s="8">
        <v>1.5</v>
      </c>
      <c r="M147" s="8">
        <v>18.36</v>
      </c>
      <c r="N147" s="23">
        <v>0</v>
      </c>
      <c r="O147" s="23">
        <v>0</v>
      </c>
      <c r="P147" s="23">
        <v>9774.5159999999996</v>
      </c>
      <c r="Q147" s="23">
        <v>165929.19899999999</v>
      </c>
      <c r="R147" s="23">
        <v>165929.19899999999</v>
      </c>
      <c r="S147" s="23">
        <v>165929.19899999999</v>
      </c>
      <c r="T147" s="9">
        <f t="shared" si="22"/>
        <v>2397.7686449136277</v>
      </c>
      <c r="U147" s="9">
        <f t="shared" si="23"/>
        <v>2397.7686449136277</v>
      </c>
      <c r="V147" s="9">
        <f t="shared" si="24"/>
        <v>0</v>
      </c>
      <c r="W147" s="9">
        <f t="shared" si="25"/>
        <v>217.97896771942069</v>
      </c>
      <c r="X147" s="9">
        <f t="shared" si="26"/>
        <v>217.97896771942069</v>
      </c>
    </row>
    <row r="148" spans="1:24">
      <c r="A148" t="str">
        <f t="shared" si="21"/>
        <v>61 - 90</v>
      </c>
      <c r="B148" t="s">
        <v>178</v>
      </c>
      <c r="C148" s="5" t="s">
        <v>52</v>
      </c>
      <c r="D148" s="6">
        <v>88</v>
      </c>
      <c r="E148" s="7">
        <v>87.5</v>
      </c>
      <c r="F148" s="7">
        <f t="shared" si="18"/>
        <v>23.630000000000003</v>
      </c>
      <c r="G148" s="10">
        <f t="shared" si="19"/>
        <v>0.37029200169276338</v>
      </c>
      <c r="H148" s="10">
        <f t="shared" si="20"/>
        <v>0.64536606009310193</v>
      </c>
      <c r="I148" s="8">
        <v>8.75</v>
      </c>
      <c r="J148" s="8">
        <v>6.5</v>
      </c>
      <c r="K148" s="8">
        <v>8.3800000000000008</v>
      </c>
      <c r="L148" s="8">
        <v>2.81</v>
      </c>
      <c r="M148" s="8">
        <v>26.44</v>
      </c>
      <c r="N148" s="23">
        <v>-41355.932999999997</v>
      </c>
      <c r="O148" s="23">
        <v>208818.30100000001</v>
      </c>
      <c r="P148" s="23">
        <v>30134.52</v>
      </c>
      <c r="Q148" s="23">
        <v>58416.722000000002</v>
      </c>
      <c r="R148" s="23">
        <v>267235.02299999999</v>
      </c>
      <c r="S148" s="23">
        <v>225879.09</v>
      </c>
      <c r="T148" s="9">
        <f t="shared" si="22"/>
        <v>2709.7200342857141</v>
      </c>
      <c r="U148" s="9">
        <f t="shared" si="23"/>
        <v>2237.0808000000002</v>
      </c>
      <c r="V148" s="9">
        <f t="shared" si="24"/>
        <v>2386.4948685714285</v>
      </c>
      <c r="W148" s="9">
        <f t="shared" si="25"/>
        <v>246.3381849350649</v>
      </c>
      <c r="X148" s="9">
        <f t="shared" si="26"/>
        <v>203.37098181818183</v>
      </c>
    </row>
    <row r="149" spans="1:24">
      <c r="A149" t="str">
        <f t="shared" si="21"/>
        <v>&lt; 31</v>
      </c>
      <c r="B149" t="s">
        <v>178</v>
      </c>
      <c r="C149" s="5" t="s">
        <v>180</v>
      </c>
      <c r="D149" s="6">
        <v>18</v>
      </c>
      <c r="E149" s="7">
        <v>16.25</v>
      </c>
      <c r="F149" s="7">
        <f t="shared" si="18"/>
        <v>5.6</v>
      </c>
      <c r="G149" s="10">
        <f t="shared" si="19"/>
        <v>0.5</v>
      </c>
      <c r="H149" s="10">
        <f t="shared" si="20"/>
        <v>0.5</v>
      </c>
      <c r="I149" s="8">
        <v>2.8</v>
      </c>
      <c r="J149" s="8">
        <v>0</v>
      </c>
      <c r="K149" s="8">
        <v>2.8</v>
      </c>
      <c r="L149" s="8">
        <v>0</v>
      </c>
      <c r="M149" s="8">
        <v>5.6</v>
      </c>
      <c r="N149" s="23">
        <v>-10132.607</v>
      </c>
      <c r="O149" s="23">
        <v>30269.659</v>
      </c>
      <c r="P149" s="23">
        <v>7059.8280000000004</v>
      </c>
      <c r="Q149" s="23">
        <v>15907.955</v>
      </c>
      <c r="R149" s="23">
        <v>46177.614000000001</v>
      </c>
      <c r="S149" s="23">
        <v>36045.006999999998</v>
      </c>
      <c r="T149" s="9">
        <f t="shared" si="22"/>
        <v>2407.2483692307692</v>
      </c>
      <c r="U149" s="9">
        <f t="shared" si="23"/>
        <v>1783.703323076923</v>
      </c>
      <c r="V149" s="9">
        <f t="shared" si="24"/>
        <v>1862.7482461538461</v>
      </c>
      <c r="W149" s="9">
        <f t="shared" si="25"/>
        <v>218.84076083916082</v>
      </c>
      <c r="X149" s="9">
        <f t="shared" si="26"/>
        <v>162.15484755244754</v>
      </c>
    </row>
    <row r="150" spans="1:24">
      <c r="A150" t="str">
        <f t="shared" si="21"/>
        <v>&lt; 31</v>
      </c>
      <c r="B150" t="s">
        <v>178</v>
      </c>
      <c r="C150" s="5" t="s">
        <v>181</v>
      </c>
      <c r="D150" s="6">
        <v>14</v>
      </c>
      <c r="E150" s="7">
        <v>12.125</v>
      </c>
      <c r="F150" s="7">
        <f t="shared" si="18"/>
        <v>3.98</v>
      </c>
      <c r="G150" s="10">
        <f t="shared" si="19"/>
        <v>0.25125628140703515</v>
      </c>
      <c r="H150" s="10">
        <f t="shared" si="20"/>
        <v>0.25125628140703515</v>
      </c>
      <c r="I150" s="8">
        <v>1</v>
      </c>
      <c r="J150" s="8">
        <v>0</v>
      </c>
      <c r="K150" s="8">
        <v>2.98</v>
      </c>
      <c r="L150" s="8">
        <v>0.8</v>
      </c>
      <c r="M150" s="8">
        <v>4.78</v>
      </c>
      <c r="N150" s="23">
        <v>-7088.8670000000002</v>
      </c>
      <c r="O150" s="23">
        <v>22205.456999999999</v>
      </c>
      <c r="P150" s="23">
        <v>6831.9359999999997</v>
      </c>
      <c r="Q150" s="23">
        <v>14093.474</v>
      </c>
      <c r="R150" s="23">
        <v>36298.930999999997</v>
      </c>
      <c r="S150" s="23">
        <v>29210.063999999998</v>
      </c>
      <c r="T150" s="9">
        <f t="shared" si="22"/>
        <v>2430.2676288659791</v>
      </c>
      <c r="U150" s="9">
        <f t="shared" si="23"/>
        <v>1845.618804123711</v>
      </c>
      <c r="V150" s="9">
        <f t="shared" si="24"/>
        <v>1831.3778969072164</v>
      </c>
      <c r="W150" s="9">
        <f t="shared" si="25"/>
        <v>220.93342080599811</v>
      </c>
      <c r="X150" s="9">
        <f t="shared" si="26"/>
        <v>167.7835276476101</v>
      </c>
    </row>
    <row r="151" spans="1:24">
      <c r="A151" t="str">
        <f t="shared" si="21"/>
        <v>&lt; 31</v>
      </c>
      <c r="B151" t="s">
        <v>178</v>
      </c>
      <c r="C151" s="5" t="s">
        <v>182</v>
      </c>
      <c r="D151" s="6">
        <v>22</v>
      </c>
      <c r="E151" s="7">
        <v>22.375</v>
      </c>
      <c r="F151" s="7">
        <f t="shared" si="18"/>
        <v>5</v>
      </c>
      <c r="G151" s="10">
        <f t="shared" si="19"/>
        <v>0.4</v>
      </c>
      <c r="H151" s="10">
        <f t="shared" si="20"/>
        <v>0.73</v>
      </c>
      <c r="I151" s="8">
        <v>2</v>
      </c>
      <c r="J151" s="8">
        <v>1.65</v>
      </c>
      <c r="K151" s="8">
        <v>1.35</v>
      </c>
      <c r="L151" s="8">
        <v>1.19</v>
      </c>
      <c r="M151" s="8">
        <v>6.19</v>
      </c>
      <c r="N151" s="23">
        <v>-9981.42</v>
      </c>
      <c r="O151" s="23">
        <v>43036.599000000002</v>
      </c>
      <c r="P151" s="23">
        <v>5884.5119999999997</v>
      </c>
      <c r="Q151" s="23">
        <v>13655.05</v>
      </c>
      <c r="R151" s="23">
        <v>56691.648999999998</v>
      </c>
      <c r="S151" s="23">
        <v>46710.228999999999</v>
      </c>
      <c r="T151" s="9">
        <f t="shared" si="22"/>
        <v>2270.7100335195528</v>
      </c>
      <c r="U151" s="9">
        <f t="shared" si="23"/>
        <v>1824.6130502793294</v>
      </c>
      <c r="V151" s="9">
        <f t="shared" si="24"/>
        <v>1923.4234189944134</v>
      </c>
      <c r="W151" s="9">
        <f t="shared" si="25"/>
        <v>206.4281848654139</v>
      </c>
      <c r="X151" s="9">
        <f t="shared" si="26"/>
        <v>165.87391366175723</v>
      </c>
    </row>
    <row r="152" spans="1:24">
      <c r="A152" t="str">
        <f t="shared" si="21"/>
        <v>&lt; 31</v>
      </c>
      <c r="B152" t="s">
        <v>183</v>
      </c>
      <c r="C152" s="5" t="s">
        <v>184</v>
      </c>
      <c r="D152" s="6">
        <v>19</v>
      </c>
      <c r="E152" s="7">
        <v>17.875</v>
      </c>
      <c r="F152" s="7">
        <f t="shared" si="18"/>
        <v>4.5500000000000007</v>
      </c>
      <c r="G152" s="10">
        <f t="shared" si="19"/>
        <v>0.21978021978021975</v>
      </c>
      <c r="H152" s="10">
        <f t="shared" si="20"/>
        <v>0.46153846153846151</v>
      </c>
      <c r="I152" s="8">
        <v>1</v>
      </c>
      <c r="J152" s="8">
        <v>1.1000000000000001</v>
      </c>
      <c r="K152" s="8">
        <v>2.4500000000000002</v>
      </c>
      <c r="L152" s="8">
        <v>0</v>
      </c>
      <c r="M152" s="8">
        <v>4.55</v>
      </c>
      <c r="N152" s="23">
        <v>-4981.6400000000003</v>
      </c>
      <c r="O152" s="23">
        <v>49088.948600000003</v>
      </c>
      <c r="P152" s="23">
        <v>7763.7240000000002</v>
      </c>
      <c r="Q152" s="23">
        <v>20144.009999999998</v>
      </c>
      <c r="R152" s="23">
        <v>69232.958599999998</v>
      </c>
      <c r="S152" s="23">
        <v>64251.318599999991</v>
      </c>
      <c r="T152" s="9">
        <f t="shared" si="22"/>
        <v>3438.838299300699</v>
      </c>
      <c r="U152" s="9">
        <f t="shared" si="23"/>
        <v>3160.1451524475519</v>
      </c>
      <c r="V152" s="9">
        <f t="shared" si="24"/>
        <v>2746.2348867132869</v>
      </c>
      <c r="W152" s="9">
        <f t="shared" si="25"/>
        <v>312.62166357279079</v>
      </c>
      <c r="X152" s="9">
        <f t="shared" si="26"/>
        <v>287.28592294977744</v>
      </c>
    </row>
    <row r="153" spans="1:24">
      <c r="A153" t="str">
        <f t="shared" si="21"/>
        <v>&lt; 31</v>
      </c>
      <c r="B153" t="s">
        <v>185</v>
      </c>
      <c r="C153" s="5" t="s">
        <v>186</v>
      </c>
      <c r="D153" s="6">
        <v>10</v>
      </c>
      <c r="E153" s="7">
        <v>8.75</v>
      </c>
      <c r="F153" s="7">
        <f t="shared" si="18"/>
        <v>1.8</v>
      </c>
      <c r="G153" s="10">
        <f t="shared" si="19"/>
        <v>0</v>
      </c>
      <c r="H153" s="10">
        <f t="shared" si="20"/>
        <v>0.44444444444444448</v>
      </c>
      <c r="I153" s="8">
        <v>0</v>
      </c>
      <c r="J153" s="8">
        <v>0.8</v>
      </c>
      <c r="K153" s="8">
        <v>1</v>
      </c>
      <c r="L153" s="8">
        <v>0</v>
      </c>
      <c r="M153" s="8">
        <v>1.8</v>
      </c>
      <c r="N153" s="23">
        <v>-716.98299999999995</v>
      </c>
      <c r="O153" s="23">
        <v>2570.0300000000002</v>
      </c>
      <c r="P153" s="23">
        <v>3772.8270000000002</v>
      </c>
      <c r="Q153" s="23">
        <v>23320.438999999998</v>
      </c>
      <c r="R153" s="23">
        <v>25890.469000000001</v>
      </c>
      <c r="S153" s="23">
        <v>25173.486000000001</v>
      </c>
      <c r="T153" s="9">
        <f t="shared" si="22"/>
        <v>2527.7305142857144</v>
      </c>
      <c r="U153" s="9">
        <f t="shared" si="23"/>
        <v>2445.7896000000001</v>
      </c>
      <c r="V153" s="9">
        <f t="shared" si="24"/>
        <v>293.71771428571429</v>
      </c>
      <c r="W153" s="9">
        <f t="shared" si="25"/>
        <v>229.79368311688313</v>
      </c>
      <c r="X153" s="9">
        <f t="shared" si="26"/>
        <v>222.3445090909091</v>
      </c>
    </row>
    <row r="154" spans="1:24">
      <c r="A154" t="str">
        <f t="shared" si="21"/>
        <v>31 - 60</v>
      </c>
      <c r="B154" t="s">
        <v>187</v>
      </c>
      <c r="C154" s="5" t="s">
        <v>188</v>
      </c>
      <c r="D154" s="6">
        <v>49</v>
      </c>
      <c r="E154" s="7">
        <v>49</v>
      </c>
      <c r="F154" s="7">
        <f t="shared" si="18"/>
        <v>13.65</v>
      </c>
      <c r="G154" s="10">
        <f t="shared" si="19"/>
        <v>7.3260073260073263E-2</v>
      </c>
      <c r="H154" s="10">
        <f t="shared" si="20"/>
        <v>0.12820512820512819</v>
      </c>
      <c r="I154" s="8">
        <v>1</v>
      </c>
      <c r="J154" s="8">
        <v>0.75</v>
      </c>
      <c r="K154" s="8">
        <v>11.9</v>
      </c>
      <c r="L154" s="8">
        <v>2.15</v>
      </c>
      <c r="M154" s="8">
        <v>15.8</v>
      </c>
      <c r="N154" s="23">
        <v>-20398.668000000001</v>
      </c>
      <c r="O154" s="23">
        <v>104957.781</v>
      </c>
      <c r="P154" s="23">
        <v>8624.7039999999997</v>
      </c>
      <c r="Q154" s="23">
        <v>23886.300999999999</v>
      </c>
      <c r="R154" s="23">
        <v>128844.08199999999</v>
      </c>
      <c r="S154" s="23">
        <v>108445.414</v>
      </c>
      <c r="T154" s="9">
        <f t="shared" si="22"/>
        <v>2453.4566938775511</v>
      </c>
      <c r="U154" s="9">
        <f t="shared" si="23"/>
        <v>2037.1573469387756</v>
      </c>
      <c r="V154" s="9">
        <f t="shared" si="24"/>
        <v>2141.9955306122451</v>
      </c>
      <c r="W154" s="9">
        <f t="shared" si="25"/>
        <v>223.0415176252319</v>
      </c>
      <c r="X154" s="9">
        <f t="shared" si="26"/>
        <v>185.19612244897959</v>
      </c>
    </row>
    <row r="155" spans="1:24">
      <c r="A155" t="str">
        <f t="shared" si="21"/>
        <v>&lt; 31</v>
      </c>
      <c r="B155" t="s">
        <v>187</v>
      </c>
      <c r="C155" s="5" t="s">
        <v>189</v>
      </c>
      <c r="D155" s="6">
        <v>9</v>
      </c>
      <c r="E155" s="7">
        <v>9.125</v>
      </c>
      <c r="F155" s="7">
        <f t="shared" si="18"/>
        <v>3.3</v>
      </c>
      <c r="G155" s="10">
        <f t="shared" si="19"/>
        <v>9.0909090909090912E-2</v>
      </c>
      <c r="H155" s="10">
        <f t="shared" si="20"/>
        <v>0.69696969696969691</v>
      </c>
      <c r="I155" s="8">
        <v>0.3</v>
      </c>
      <c r="J155" s="8">
        <v>2</v>
      </c>
      <c r="K155" s="8">
        <v>1</v>
      </c>
      <c r="L155" s="8">
        <v>0</v>
      </c>
      <c r="M155" s="8">
        <v>3.3</v>
      </c>
      <c r="N155" s="23">
        <v>-3606.962</v>
      </c>
      <c r="O155" s="23">
        <v>21823.403999999999</v>
      </c>
      <c r="P155" s="23">
        <v>2880.6239999999998</v>
      </c>
      <c r="Q155" s="23">
        <v>7873.3850000000002</v>
      </c>
      <c r="R155" s="23">
        <v>29696.789000000001</v>
      </c>
      <c r="S155" s="23">
        <v>26089.827000000001</v>
      </c>
      <c r="T155" s="9">
        <f t="shared" si="22"/>
        <v>2938.7578082191781</v>
      </c>
      <c r="U155" s="9">
        <f t="shared" si="23"/>
        <v>2543.474301369863</v>
      </c>
      <c r="V155" s="9">
        <f t="shared" si="24"/>
        <v>2391.6059178082191</v>
      </c>
      <c r="W155" s="9">
        <f t="shared" si="25"/>
        <v>267.15980074719801</v>
      </c>
      <c r="X155" s="9">
        <f t="shared" si="26"/>
        <v>231.22493648816936</v>
      </c>
    </row>
    <row r="156" spans="1:24">
      <c r="A156" t="str">
        <f t="shared" si="21"/>
        <v>&lt; 31</v>
      </c>
      <c r="B156" t="s">
        <v>190</v>
      </c>
      <c r="C156" s="5" t="s">
        <v>191</v>
      </c>
      <c r="D156" s="6">
        <v>11</v>
      </c>
      <c r="E156" s="7">
        <v>11</v>
      </c>
      <c r="F156" s="7">
        <f t="shared" si="18"/>
        <v>2.5</v>
      </c>
      <c r="G156" s="10">
        <f t="shared" si="19"/>
        <v>0.1</v>
      </c>
      <c r="H156" s="10">
        <f t="shared" si="20"/>
        <v>1</v>
      </c>
      <c r="I156" s="8">
        <v>0.25</v>
      </c>
      <c r="J156" s="8">
        <v>2.25</v>
      </c>
      <c r="K156" s="8">
        <v>0</v>
      </c>
      <c r="L156" s="8">
        <v>0</v>
      </c>
      <c r="M156" s="8">
        <v>2.5</v>
      </c>
      <c r="N156" s="23">
        <v>-1955.9449999999999</v>
      </c>
      <c r="O156" s="23">
        <v>14922.902</v>
      </c>
      <c r="P156" s="23">
        <v>1598</v>
      </c>
      <c r="Q156" s="23">
        <v>4473.049</v>
      </c>
      <c r="R156" s="23">
        <v>19395.951000000001</v>
      </c>
      <c r="S156" s="23">
        <v>17440.006000000001</v>
      </c>
      <c r="T156" s="9">
        <f t="shared" si="22"/>
        <v>1617.9955454545454</v>
      </c>
      <c r="U156" s="9">
        <f t="shared" si="23"/>
        <v>1440.1823636363638</v>
      </c>
      <c r="V156" s="9">
        <f t="shared" si="24"/>
        <v>1356.6274545454546</v>
      </c>
      <c r="W156" s="9">
        <f t="shared" si="25"/>
        <v>147.09050413223142</v>
      </c>
      <c r="X156" s="9">
        <f t="shared" si="26"/>
        <v>130.92566942148761</v>
      </c>
    </row>
    <row r="157" spans="1:24">
      <c r="A157" t="str">
        <f t="shared" si="21"/>
        <v>&lt; 31</v>
      </c>
      <c r="B157" t="s">
        <v>192</v>
      </c>
      <c r="C157" s="5" t="s">
        <v>193</v>
      </c>
      <c r="D157" s="6">
        <v>21</v>
      </c>
      <c r="E157" s="7">
        <v>20.875</v>
      </c>
      <c r="F157" s="7">
        <f t="shared" si="18"/>
        <v>7.5</v>
      </c>
      <c r="G157" s="10">
        <f t="shared" si="19"/>
        <v>0.26666666666666666</v>
      </c>
      <c r="H157" s="10">
        <f t="shared" si="20"/>
        <v>0.4</v>
      </c>
      <c r="I157" s="8">
        <v>2</v>
      </c>
      <c r="J157" s="8">
        <v>1</v>
      </c>
      <c r="K157" s="8">
        <v>4.5</v>
      </c>
      <c r="L157" s="8">
        <v>1.2</v>
      </c>
      <c r="M157" s="8">
        <v>8.6999999999999993</v>
      </c>
      <c r="N157" s="23">
        <v>-7333.348</v>
      </c>
      <c r="O157" s="23">
        <v>61986.379000000001</v>
      </c>
      <c r="P157" s="23">
        <v>2200</v>
      </c>
      <c r="Q157" s="23">
        <v>17814.588</v>
      </c>
      <c r="R157" s="23">
        <v>79800.967000000004</v>
      </c>
      <c r="S157" s="23">
        <v>72467.619000000006</v>
      </c>
      <c r="T157" s="9">
        <f t="shared" si="22"/>
        <v>3717.4115928143715</v>
      </c>
      <c r="U157" s="9">
        <f t="shared" si="23"/>
        <v>3366.1134850299404</v>
      </c>
      <c r="V157" s="9">
        <f t="shared" si="24"/>
        <v>2969.407377245509</v>
      </c>
      <c r="W157" s="9">
        <f t="shared" si="25"/>
        <v>337.94650843767016</v>
      </c>
      <c r="X157" s="9">
        <f t="shared" si="26"/>
        <v>306.01031682090365</v>
      </c>
    </row>
    <row r="158" spans="1:24">
      <c r="A158" t="str">
        <f t="shared" si="21"/>
        <v>121 &gt;</v>
      </c>
      <c r="B158" t="s">
        <v>194</v>
      </c>
      <c r="C158" s="5" t="s">
        <v>195</v>
      </c>
      <c r="D158" s="6">
        <v>175</v>
      </c>
      <c r="E158" s="7">
        <v>176</v>
      </c>
      <c r="F158" s="7">
        <f t="shared" si="18"/>
        <v>45.89</v>
      </c>
      <c r="G158" s="10">
        <f t="shared" si="19"/>
        <v>0.3913706689910656</v>
      </c>
      <c r="H158" s="10">
        <f t="shared" si="20"/>
        <v>0.40226628895184136</v>
      </c>
      <c r="I158" s="8">
        <v>17.96</v>
      </c>
      <c r="J158" s="8">
        <v>0.5</v>
      </c>
      <c r="K158" s="8">
        <v>27.43</v>
      </c>
      <c r="L158" s="8">
        <v>2.4500000000000002</v>
      </c>
      <c r="M158" s="8">
        <v>48.34</v>
      </c>
      <c r="N158" s="23">
        <v>-71651.702000000005</v>
      </c>
      <c r="O158" s="23">
        <v>322206.32199999999</v>
      </c>
      <c r="P158" s="23">
        <v>47761.332000000002</v>
      </c>
      <c r="Q158" s="23">
        <v>95035.698999999993</v>
      </c>
      <c r="R158" s="23">
        <v>417242.02100000001</v>
      </c>
      <c r="S158" s="23">
        <v>345590.31900000002</v>
      </c>
      <c r="T158" s="9">
        <f t="shared" si="22"/>
        <v>2099.322096590909</v>
      </c>
      <c r="U158" s="9">
        <f t="shared" si="23"/>
        <v>1692.2101534090909</v>
      </c>
      <c r="V158" s="9">
        <f t="shared" si="24"/>
        <v>1830.7177386363635</v>
      </c>
      <c r="W158" s="9">
        <f t="shared" si="25"/>
        <v>190.84746332644627</v>
      </c>
      <c r="X158" s="9">
        <f t="shared" si="26"/>
        <v>153.83728667355373</v>
      </c>
    </row>
    <row r="159" spans="1:24">
      <c r="A159" t="str">
        <f t="shared" si="21"/>
        <v>&lt; 31</v>
      </c>
      <c r="B159" t="s">
        <v>194</v>
      </c>
      <c r="C159" s="5" t="s">
        <v>196</v>
      </c>
      <c r="D159" s="6">
        <v>20</v>
      </c>
      <c r="E159" s="7">
        <v>19.125</v>
      </c>
      <c r="F159" s="7">
        <f t="shared" si="18"/>
        <v>7.68</v>
      </c>
      <c r="G159" s="10">
        <f t="shared" si="19"/>
        <v>0.52083333333333337</v>
      </c>
      <c r="H159" s="10">
        <f t="shared" si="20"/>
        <v>0.52083333333333337</v>
      </c>
      <c r="I159" s="8">
        <v>4</v>
      </c>
      <c r="J159" s="8">
        <v>0</v>
      </c>
      <c r="K159" s="8">
        <v>3.68</v>
      </c>
      <c r="L159" s="8">
        <v>1.62</v>
      </c>
      <c r="M159" s="8">
        <v>9.3000000000000007</v>
      </c>
      <c r="N159" s="23">
        <v>-9496.6749999999993</v>
      </c>
      <c r="O159" s="23">
        <v>59444.521999999997</v>
      </c>
      <c r="P159" s="23">
        <v>4079.009</v>
      </c>
      <c r="Q159" s="23">
        <v>9037.8940000000002</v>
      </c>
      <c r="R159" s="23">
        <v>68482.415999999997</v>
      </c>
      <c r="S159" s="23">
        <v>58985.741000000002</v>
      </c>
      <c r="T159" s="9">
        <f t="shared" si="22"/>
        <v>3367.4984052287582</v>
      </c>
      <c r="U159" s="9">
        <f t="shared" si="23"/>
        <v>2870.9402352941179</v>
      </c>
      <c r="V159" s="9">
        <f t="shared" si="24"/>
        <v>3108.2103006535945</v>
      </c>
      <c r="W159" s="9">
        <f t="shared" si="25"/>
        <v>306.13621865715982</v>
      </c>
      <c r="X159" s="9">
        <f t="shared" si="26"/>
        <v>260.9945668449198</v>
      </c>
    </row>
    <row r="160" spans="1:24">
      <c r="A160" t="str">
        <f t="shared" si="21"/>
        <v>31 - 60</v>
      </c>
      <c r="B160" t="s">
        <v>194</v>
      </c>
      <c r="C160" s="5" t="s">
        <v>197</v>
      </c>
      <c r="D160" s="6">
        <v>34</v>
      </c>
      <c r="E160" s="7">
        <v>32.5</v>
      </c>
      <c r="F160" s="7">
        <f t="shared" si="18"/>
        <v>10.25</v>
      </c>
      <c r="G160" s="10">
        <f t="shared" si="19"/>
        <v>0.38048780487804879</v>
      </c>
      <c r="H160" s="10">
        <f t="shared" si="20"/>
        <v>0.61951219512195121</v>
      </c>
      <c r="I160" s="8">
        <v>3.9</v>
      </c>
      <c r="J160" s="8">
        <v>2.4500000000000002</v>
      </c>
      <c r="K160" s="8">
        <v>3.9</v>
      </c>
      <c r="L160" s="8">
        <v>1.4</v>
      </c>
      <c r="M160" s="8">
        <v>11.65</v>
      </c>
      <c r="N160" s="23">
        <v>-29875.233</v>
      </c>
      <c r="O160" s="23">
        <v>82361.264999999999</v>
      </c>
      <c r="P160" s="23">
        <v>5180.9089999999997</v>
      </c>
      <c r="Q160" s="23">
        <v>13955.171</v>
      </c>
      <c r="R160" s="23">
        <v>96316.436000000002</v>
      </c>
      <c r="S160" s="23">
        <v>66441.202999999994</v>
      </c>
      <c r="T160" s="9">
        <f t="shared" si="22"/>
        <v>2804.1700615384616</v>
      </c>
      <c r="U160" s="9">
        <f t="shared" si="23"/>
        <v>1884.9321230769228</v>
      </c>
      <c r="V160" s="9">
        <f t="shared" si="24"/>
        <v>2534.192769230769</v>
      </c>
      <c r="W160" s="9">
        <f t="shared" si="25"/>
        <v>254.92455104895106</v>
      </c>
      <c r="X160" s="9">
        <f t="shared" si="26"/>
        <v>171.3574657342657</v>
      </c>
    </row>
    <row r="161" spans="1:24">
      <c r="A161" t="str">
        <f t="shared" si="21"/>
        <v>31 - 60</v>
      </c>
      <c r="B161" t="s">
        <v>198</v>
      </c>
      <c r="C161" s="5" t="s">
        <v>199</v>
      </c>
      <c r="D161" s="6">
        <v>54</v>
      </c>
      <c r="E161" s="7">
        <v>51</v>
      </c>
      <c r="F161" s="7">
        <f t="shared" si="18"/>
        <v>13.23</v>
      </c>
      <c r="G161" s="10">
        <f t="shared" si="19"/>
        <v>0.32501889644746784</v>
      </c>
      <c r="H161" s="10">
        <f t="shared" si="20"/>
        <v>0.33484504913076341</v>
      </c>
      <c r="I161" s="8">
        <v>4.3</v>
      </c>
      <c r="J161" s="8">
        <v>0.13</v>
      </c>
      <c r="K161" s="8">
        <v>8.8000000000000007</v>
      </c>
      <c r="L161" s="8">
        <v>1</v>
      </c>
      <c r="M161" s="8">
        <v>14.23</v>
      </c>
      <c r="N161" s="23">
        <v>-22835.824000000001</v>
      </c>
      <c r="O161" s="23">
        <v>92922.237999999998</v>
      </c>
      <c r="P161" s="23">
        <v>10263.984</v>
      </c>
      <c r="Q161" s="23">
        <v>22995.834999999999</v>
      </c>
      <c r="R161" s="23">
        <v>115918.073</v>
      </c>
      <c r="S161" s="23">
        <v>93082.248999999996</v>
      </c>
      <c r="T161" s="9">
        <f t="shared" si="22"/>
        <v>2071.6488039215687</v>
      </c>
      <c r="U161" s="9">
        <f t="shared" si="23"/>
        <v>1623.8875490196078</v>
      </c>
      <c r="V161" s="9">
        <f t="shared" si="24"/>
        <v>1822.0046666666667</v>
      </c>
      <c r="W161" s="9">
        <f t="shared" si="25"/>
        <v>188.33170944741534</v>
      </c>
      <c r="X161" s="9">
        <f t="shared" si="26"/>
        <v>147.62614081996435</v>
      </c>
    </row>
    <row r="162" spans="1:24">
      <c r="A162" t="str">
        <f t="shared" si="21"/>
        <v>61 - 90</v>
      </c>
      <c r="B162" t="s">
        <v>200</v>
      </c>
      <c r="C162" s="5" t="s">
        <v>201</v>
      </c>
      <c r="D162" s="6">
        <v>65</v>
      </c>
      <c r="E162" s="7">
        <v>66.875</v>
      </c>
      <c r="F162" s="7">
        <f t="shared" si="18"/>
        <v>16.149999999999999</v>
      </c>
      <c r="G162" s="10">
        <f t="shared" si="19"/>
        <v>0.15479876160990713</v>
      </c>
      <c r="H162" s="10">
        <f t="shared" si="20"/>
        <v>0.18575851393188855</v>
      </c>
      <c r="I162" s="8">
        <v>2.5</v>
      </c>
      <c r="J162" s="8">
        <v>0.5</v>
      </c>
      <c r="K162" s="8">
        <v>13.15</v>
      </c>
      <c r="L162" s="8">
        <v>1.88</v>
      </c>
      <c r="M162" s="8">
        <v>18.03</v>
      </c>
      <c r="N162" s="23">
        <v>-22956.539000000001</v>
      </c>
      <c r="O162" s="23">
        <v>113450.341</v>
      </c>
      <c r="P162" s="23">
        <v>18817.04</v>
      </c>
      <c r="Q162" s="23">
        <v>33306.377</v>
      </c>
      <c r="R162" s="23">
        <v>146756.71799999999</v>
      </c>
      <c r="S162" s="23">
        <v>123800.179</v>
      </c>
      <c r="T162" s="9">
        <f t="shared" si="22"/>
        <v>1913.1166803738315</v>
      </c>
      <c r="U162" s="9">
        <f t="shared" si="23"/>
        <v>1569.8413308411214</v>
      </c>
      <c r="V162" s="9">
        <f t="shared" si="24"/>
        <v>1696.4536971962616</v>
      </c>
      <c r="W162" s="9">
        <f t="shared" si="25"/>
        <v>173.91969821580287</v>
      </c>
      <c r="X162" s="9">
        <f t="shared" si="26"/>
        <v>142.71284825828377</v>
      </c>
    </row>
    <row r="163" spans="1:24">
      <c r="A163" t="str">
        <f t="shared" si="21"/>
        <v>&lt; 31</v>
      </c>
      <c r="B163" t="s">
        <v>202</v>
      </c>
      <c r="C163" s="5" t="s">
        <v>203</v>
      </c>
      <c r="D163" s="6">
        <v>27</v>
      </c>
      <c r="E163" s="7">
        <v>24.25</v>
      </c>
      <c r="F163" s="7">
        <f t="shared" si="18"/>
        <v>8.75</v>
      </c>
      <c r="G163" s="10">
        <f t="shared" si="19"/>
        <v>0.22857142857142856</v>
      </c>
      <c r="H163" s="10">
        <f t="shared" si="20"/>
        <v>0.68571428571428572</v>
      </c>
      <c r="I163" s="8">
        <v>2</v>
      </c>
      <c r="J163" s="8">
        <v>4</v>
      </c>
      <c r="K163" s="8">
        <v>2.75</v>
      </c>
      <c r="L163" s="8">
        <v>0.25</v>
      </c>
      <c r="M163" s="8">
        <v>9</v>
      </c>
      <c r="N163" s="23">
        <v>-5199.1710000000003</v>
      </c>
      <c r="O163" s="23">
        <v>0</v>
      </c>
      <c r="P163" s="23">
        <v>3318</v>
      </c>
      <c r="Q163" s="23">
        <v>59989.569000000003</v>
      </c>
      <c r="R163" s="23">
        <v>59989.569000000003</v>
      </c>
      <c r="S163" s="23">
        <v>54790.398000000001</v>
      </c>
      <c r="T163" s="9">
        <f t="shared" si="22"/>
        <v>2336.9719175257733</v>
      </c>
      <c r="U163" s="9">
        <f t="shared" si="23"/>
        <v>2122.5731134020621</v>
      </c>
      <c r="V163" s="9">
        <f t="shared" si="24"/>
        <v>0</v>
      </c>
      <c r="W163" s="9">
        <f t="shared" si="25"/>
        <v>212.45199250234302</v>
      </c>
      <c r="X163" s="9">
        <f t="shared" si="26"/>
        <v>192.96119212746018</v>
      </c>
    </row>
    <row r="164" spans="1:24">
      <c r="A164" t="str">
        <f t="shared" si="21"/>
        <v>&lt; 31</v>
      </c>
      <c r="B164" t="s">
        <v>204</v>
      </c>
      <c r="C164" s="5" t="s">
        <v>205</v>
      </c>
      <c r="D164" s="6">
        <v>14</v>
      </c>
      <c r="E164" s="7">
        <v>12.75</v>
      </c>
      <c r="F164" s="7">
        <f t="shared" si="18"/>
        <v>3.4000000000000004</v>
      </c>
      <c r="G164" s="10">
        <f t="shared" si="19"/>
        <v>0.29411764705882348</v>
      </c>
      <c r="H164" s="10">
        <f t="shared" si="20"/>
        <v>0.61764705882352933</v>
      </c>
      <c r="I164" s="8">
        <v>1</v>
      </c>
      <c r="J164" s="8">
        <v>1.1000000000000001</v>
      </c>
      <c r="K164" s="8">
        <v>1.3</v>
      </c>
      <c r="L164" s="8">
        <v>0</v>
      </c>
      <c r="M164" s="8">
        <v>3.4</v>
      </c>
      <c r="N164" s="23"/>
      <c r="O164" s="23"/>
      <c r="P164" s="23"/>
      <c r="Q164" s="23"/>
      <c r="R164" s="23"/>
      <c r="S164" s="23"/>
      <c r="T164" s="9">
        <f t="shared" si="22"/>
        <v>0</v>
      </c>
      <c r="U164" s="9">
        <f t="shared" si="23"/>
        <v>0</v>
      </c>
      <c r="V164" s="9">
        <f t="shared" si="24"/>
        <v>0</v>
      </c>
      <c r="W164" s="9">
        <f t="shared" si="25"/>
        <v>0</v>
      </c>
      <c r="X164" s="9">
        <f t="shared" si="26"/>
        <v>0</v>
      </c>
    </row>
    <row r="165" spans="1:24">
      <c r="A165" t="str">
        <f t="shared" si="21"/>
        <v>61 - 90</v>
      </c>
      <c r="B165" t="s">
        <v>206</v>
      </c>
      <c r="C165" s="5" t="s">
        <v>207</v>
      </c>
      <c r="D165" s="6">
        <v>81</v>
      </c>
      <c r="E165" s="7">
        <v>80.5</v>
      </c>
      <c r="F165" s="7">
        <f t="shared" si="18"/>
        <v>25.3</v>
      </c>
      <c r="G165" s="10">
        <f t="shared" si="19"/>
        <v>0.466403162055336</v>
      </c>
      <c r="H165" s="10">
        <f t="shared" si="20"/>
        <v>0.50118577075098814</v>
      </c>
      <c r="I165" s="8">
        <v>11.8</v>
      </c>
      <c r="J165" s="8">
        <v>0.88</v>
      </c>
      <c r="K165" s="8">
        <v>12.62</v>
      </c>
      <c r="L165" s="8">
        <v>2.5</v>
      </c>
      <c r="M165" s="8">
        <v>27.8</v>
      </c>
      <c r="N165" s="23">
        <v>-41731.044000000002</v>
      </c>
      <c r="O165" s="23">
        <v>182040.622</v>
      </c>
      <c r="P165" s="23">
        <v>17951.257000000001</v>
      </c>
      <c r="Q165" s="23">
        <v>38255.656999999999</v>
      </c>
      <c r="R165" s="23">
        <v>220296.27900000001</v>
      </c>
      <c r="S165" s="23">
        <v>178565.23499999999</v>
      </c>
      <c r="T165" s="9">
        <f t="shared" si="22"/>
        <v>2513.6027577639752</v>
      </c>
      <c r="U165" s="9">
        <f t="shared" si="23"/>
        <v>1995.2046956521735</v>
      </c>
      <c r="V165" s="9">
        <f t="shared" si="24"/>
        <v>2261.3741863354039</v>
      </c>
      <c r="W165" s="9">
        <f t="shared" si="25"/>
        <v>228.50934161490684</v>
      </c>
      <c r="X165" s="9">
        <f t="shared" si="26"/>
        <v>181.38224505928849</v>
      </c>
    </row>
    <row r="166" spans="1:24">
      <c r="A166" t="str">
        <f t="shared" si="21"/>
        <v>61 - 90</v>
      </c>
      <c r="B166" t="s">
        <v>206</v>
      </c>
      <c r="C166" s="5" t="s">
        <v>208</v>
      </c>
      <c r="D166" s="6">
        <v>89</v>
      </c>
      <c r="E166" s="7">
        <v>90</v>
      </c>
      <c r="F166" s="7">
        <f t="shared" si="18"/>
        <v>19.130000000000003</v>
      </c>
      <c r="G166" s="10">
        <f t="shared" si="19"/>
        <v>0.75169890224777824</v>
      </c>
      <c r="H166" s="10">
        <f t="shared" si="20"/>
        <v>0.90852064819654998</v>
      </c>
      <c r="I166" s="8">
        <v>14.38</v>
      </c>
      <c r="J166" s="8">
        <v>3</v>
      </c>
      <c r="K166" s="8">
        <v>1.75</v>
      </c>
      <c r="L166" s="8">
        <v>2</v>
      </c>
      <c r="M166" s="8">
        <v>21.13</v>
      </c>
      <c r="N166" s="23">
        <v>-38019.595999999998</v>
      </c>
      <c r="O166" s="23">
        <v>163090.81400000001</v>
      </c>
      <c r="P166" s="23">
        <v>17544.518</v>
      </c>
      <c r="Q166" s="23">
        <v>35888.807000000001</v>
      </c>
      <c r="R166" s="23">
        <v>198979.62100000001</v>
      </c>
      <c r="S166" s="23">
        <v>160960.02499999999</v>
      </c>
      <c r="T166" s="9">
        <f t="shared" si="22"/>
        <v>2015.945588888889</v>
      </c>
      <c r="U166" s="9">
        <f t="shared" si="23"/>
        <v>1593.5056333333332</v>
      </c>
      <c r="V166" s="9">
        <f t="shared" si="24"/>
        <v>1812.1201555555558</v>
      </c>
      <c r="W166" s="9">
        <f t="shared" si="25"/>
        <v>183.26778080808083</v>
      </c>
      <c r="X166" s="9">
        <f t="shared" si="26"/>
        <v>144.86414848484847</v>
      </c>
    </row>
    <row r="167" spans="1:24">
      <c r="A167" t="str">
        <f t="shared" si="21"/>
        <v>91 - 120</v>
      </c>
      <c r="B167" t="s">
        <v>206</v>
      </c>
      <c r="C167" s="5" t="s">
        <v>209</v>
      </c>
      <c r="D167" s="6">
        <v>100</v>
      </c>
      <c r="E167" s="7">
        <v>99.875</v>
      </c>
      <c r="F167" s="7">
        <f t="shared" si="18"/>
        <v>27.03</v>
      </c>
      <c r="G167" s="10">
        <f t="shared" si="19"/>
        <v>0.4990751017388087</v>
      </c>
      <c r="H167" s="10">
        <f t="shared" si="20"/>
        <v>0.51757306696263405</v>
      </c>
      <c r="I167" s="8">
        <v>13.49</v>
      </c>
      <c r="J167" s="8">
        <v>0.5</v>
      </c>
      <c r="K167" s="8">
        <v>13.04</v>
      </c>
      <c r="L167" s="8">
        <v>2.6</v>
      </c>
      <c r="M167" s="8">
        <v>29.63</v>
      </c>
      <c r="N167" s="23">
        <v>-48927.135999999999</v>
      </c>
      <c r="O167" s="23">
        <v>177745.62599999999</v>
      </c>
      <c r="P167" s="23">
        <v>18257.255000000001</v>
      </c>
      <c r="Q167" s="23">
        <v>37268.387999999999</v>
      </c>
      <c r="R167" s="23">
        <v>215014.014</v>
      </c>
      <c r="S167" s="23">
        <v>166086.878</v>
      </c>
      <c r="T167" s="9">
        <f t="shared" si="22"/>
        <v>1970.0301276595744</v>
      </c>
      <c r="U167" s="9">
        <f t="shared" si="23"/>
        <v>1480.1464130162703</v>
      </c>
      <c r="V167" s="9">
        <f t="shared" si="24"/>
        <v>1779.6808610763453</v>
      </c>
      <c r="W167" s="9">
        <f t="shared" si="25"/>
        <v>179.09364796905223</v>
      </c>
      <c r="X167" s="9">
        <f t="shared" si="26"/>
        <v>134.55876481966095</v>
      </c>
    </row>
    <row r="168" spans="1:24">
      <c r="A168" t="str">
        <f t="shared" si="21"/>
        <v>91 - 120</v>
      </c>
      <c r="B168" t="s">
        <v>206</v>
      </c>
      <c r="C168" s="5" t="s">
        <v>210</v>
      </c>
      <c r="D168" s="6">
        <v>117</v>
      </c>
      <c r="E168" s="7">
        <v>117.375</v>
      </c>
      <c r="F168" s="7">
        <f t="shared" si="18"/>
        <v>30.79</v>
      </c>
      <c r="G168" s="10">
        <f t="shared" si="19"/>
        <v>0.32705423838908737</v>
      </c>
      <c r="H168" s="10">
        <f t="shared" si="20"/>
        <v>0.32705423838908737</v>
      </c>
      <c r="I168" s="8">
        <v>10.07</v>
      </c>
      <c r="J168" s="8">
        <v>0</v>
      </c>
      <c r="K168" s="8">
        <v>20.72</v>
      </c>
      <c r="L168" s="8">
        <v>3</v>
      </c>
      <c r="M168" s="8">
        <v>33.79</v>
      </c>
      <c r="N168" s="23">
        <v>-52661.093000000001</v>
      </c>
      <c r="O168" s="23">
        <v>205585.42499999999</v>
      </c>
      <c r="P168" s="23">
        <v>27055.666000000001</v>
      </c>
      <c r="Q168" s="23">
        <v>52638.834999999999</v>
      </c>
      <c r="R168" s="23">
        <v>258224.26</v>
      </c>
      <c r="S168" s="23">
        <v>205563.16699999999</v>
      </c>
      <c r="T168" s="9">
        <f t="shared" si="22"/>
        <v>1969.4874888178915</v>
      </c>
      <c r="U168" s="9">
        <f t="shared" si="23"/>
        <v>1520.8306794462194</v>
      </c>
      <c r="V168" s="9">
        <f t="shared" si="24"/>
        <v>1751.5265175718848</v>
      </c>
      <c r="W168" s="9">
        <f t="shared" si="25"/>
        <v>179.04431716526287</v>
      </c>
      <c r="X168" s="9">
        <f t="shared" si="26"/>
        <v>138.25733449511085</v>
      </c>
    </row>
    <row r="169" spans="1:24">
      <c r="A169" t="str">
        <f t="shared" si="21"/>
        <v>91 - 120</v>
      </c>
      <c r="B169" t="s">
        <v>206</v>
      </c>
      <c r="C169" s="5" t="s">
        <v>211</v>
      </c>
      <c r="D169" s="6">
        <v>96</v>
      </c>
      <c r="E169" s="7">
        <v>95.875</v>
      </c>
      <c r="F169" s="7">
        <f t="shared" ref="F169:F201" si="27">+I169+J169+K169</f>
        <v>26.97</v>
      </c>
      <c r="G169" s="10">
        <f t="shared" si="19"/>
        <v>0.46644419725621061</v>
      </c>
      <c r="H169" s="10">
        <f t="shared" si="20"/>
        <v>0.7308120133481647</v>
      </c>
      <c r="I169" s="8">
        <v>12.58</v>
      </c>
      <c r="J169" s="8">
        <v>7.13</v>
      </c>
      <c r="K169" s="8">
        <v>7.26</v>
      </c>
      <c r="L169" s="8">
        <v>2.5</v>
      </c>
      <c r="M169" s="8">
        <v>29.47</v>
      </c>
      <c r="N169" s="23">
        <v>-44693.334999999999</v>
      </c>
      <c r="O169" s="23">
        <v>178344.22</v>
      </c>
      <c r="P169" s="23">
        <v>6284.6369999999997</v>
      </c>
      <c r="Q169" s="23">
        <v>41103.851000000002</v>
      </c>
      <c r="R169" s="23">
        <v>219448.071</v>
      </c>
      <c r="S169" s="23">
        <v>174754.736</v>
      </c>
      <c r="T169" s="9">
        <f t="shared" si="22"/>
        <v>2223.3474211212515</v>
      </c>
      <c r="U169" s="9">
        <f t="shared" si="23"/>
        <v>1757.1848657105609</v>
      </c>
      <c r="V169" s="9">
        <f t="shared" si="24"/>
        <v>1860.1743937418514</v>
      </c>
      <c r="W169" s="9">
        <f t="shared" si="25"/>
        <v>202.12249282920467</v>
      </c>
      <c r="X169" s="9">
        <f t="shared" si="26"/>
        <v>159.74407870096007</v>
      </c>
    </row>
    <row r="170" spans="1:24">
      <c r="A170" t="str">
        <f t="shared" si="21"/>
        <v>91 - 120</v>
      </c>
      <c r="B170" t="s">
        <v>206</v>
      </c>
      <c r="C170" s="5" t="s">
        <v>212</v>
      </c>
      <c r="D170" s="6">
        <v>94</v>
      </c>
      <c r="E170" s="7">
        <v>94.5</v>
      </c>
      <c r="F170" s="7">
        <f t="shared" si="27"/>
        <v>22.58</v>
      </c>
      <c r="G170" s="10">
        <f t="shared" si="19"/>
        <v>0.38751107174490701</v>
      </c>
      <c r="H170" s="10">
        <f t="shared" si="20"/>
        <v>0.45615589016829061</v>
      </c>
      <c r="I170" s="8">
        <v>8.75</v>
      </c>
      <c r="J170" s="8">
        <v>1.55</v>
      </c>
      <c r="K170" s="8">
        <v>12.28</v>
      </c>
      <c r="L170" s="8">
        <v>2</v>
      </c>
      <c r="M170" s="8">
        <v>24.58</v>
      </c>
      <c r="N170" s="23">
        <v>-44355.387000000002</v>
      </c>
      <c r="O170" s="23">
        <v>147422.90100000001</v>
      </c>
      <c r="P170" s="23">
        <v>18793.09</v>
      </c>
      <c r="Q170" s="23">
        <v>37649.569000000003</v>
      </c>
      <c r="R170" s="23">
        <v>185072.47</v>
      </c>
      <c r="S170" s="23">
        <v>140717.08300000001</v>
      </c>
      <c r="T170" s="9">
        <f t="shared" si="22"/>
        <v>1759.5701587301587</v>
      </c>
      <c r="U170" s="9">
        <f t="shared" si="23"/>
        <v>1290.2009841269844</v>
      </c>
      <c r="V170" s="9">
        <f t="shared" si="24"/>
        <v>1560.0306984126985</v>
      </c>
      <c r="W170" s="9">
        <f t="shared" si="25"/>
        <v>159.96092352092353</v>
      </c>
      <c r="X170" s="9">
        <f t="shared" si="26"/>
        <v>117.29099855699859</v>
      </c>
    </row>
    <row r="171" spans="1:24">
      <c r="A171" t="str">
        <f t="shared" si="21"/>
        <v>121 &gt;</v>
      </c>
      <c r="B171" t="s">
        <v>206</v>
      </c>
      <c r="C171" s="5" t="s">
        <v>213</v>
      </c>
      <c r="D171" s="6">
        <v>127</v>
      </c>
      <c r="E171" s="7">
        <v>125.625</v>
      </c>
      <c r="F171" s="7">
        <f t="shared" si="27"/>
        <v>31.58</v>
      </c>
      <c r="G171" s="10">
        <f t="shared" si="19"/>
        <v>0.4886003799873338</v>
      </c>
      <c r="H171" s="10">
        <f t="shared" si="20"/>
        <v>0.6478784040531983</v>
      </c>
      <c r="I171" s="8">
        <v>15.43</v>
      </c>
      <c r="J171" s="8">
        <v>5.03</v>
      </c>
      <c r="K171" s="8">
        <v>11.12</v>
      </c>
      <c r="L171" s="8">
        <v>1.35</v>
      </c>
      <c r="M171" s="8">
        <v>32.93</v>
      </c>
      <c r="N171" s="23">
        <v>-77343.591</v>
      </c>
      <c r="O171" s="23">
        <v>232162.59899999999</v>
      </c>
      <c r="P171" s="23">
        <v>39887.898999999998</v>
      </c>
      <c r="Q171" s="23">
        <v>90568.088000000003</v>
      </c>
      <c r="R171" s="23">
        <v>322730.68699999998</v>
      </c>
      <c r="S171" s="23">
        <v>245387.09599999999</v>
      </c>
      <c r="T171" s="9">
        <f t="shared" si="22"/>
        <v>2251.4848796019901</v>
      </c>
      <c r="U171" s="9">
        <f t="shared" si="23"/>
        <v>1635.814503482587</v>
      </c>
      <c r="V171" s="9">
        <f t="shared" si="24"/>
        <v>1848.0604895522388</v>
      </c>
      <c r="W171" s="9">
        <f t="shared" si="25"/>
        <v>204.68044360018092</v>
      </c>
      <c r="X171" s="9">
        <f t="shared" si="26"/>
        <v>148.71040940750791</v>
      </c>
    </row>
    <row r="172" spans="1:24">
      <c r="A172" t="str">
        <f t="shared" si="21"/>
        <v>91 - 120</v>
      </c>
      <c r="B172" t="s">
        <v>206</v>
      </c>
      <c r="C172" s="5" t="s">
        <v>214</v>
      </c>
      <c r="D172" s="6">
        <v>107</v>
      </c>
      <c r="E172" s="7">
        <v>106.125</v>
      </c>
      <c r="F172" s="7">
        <f t="shared" si="27"/>
        <v>27.27</v>
      </c>
      <c r="G172" s="10">
        <f t="shared" si="19"/>
        <v>0.44077741107444079</v>
      </c>
      <c r="H172" s="10">
        <f t="shared" si="20"/>
        <v>0.44077741107444079</v>
      </c>
      <c r="I172" s="8">
        <v>12.02</v>
      </c>
      <c r="J172" s="8">
        <v>0</v>
      </c>
      <c r="K172" s="8">
        <v>15.25</v>
      </c>
      <c r="L172" s="8">
        <v>1.85</v>
      </c>
      <c r="M172" s="8">
        <v>29.12</v>
      </c>
      <c r="N172" s="23">
        <v>-45519.724000000002</v>
      </c>
      <c r="O172" s="23">
        <v>189817.1</v>
      </c>
      <c r="P172" s="23">
        <v>7990.9960000000001</v>
      </c>
      <c r="Q172" s="23">
        <v>58744.593999999997</v>
      </c>
      <c r="R172" s="23">
        <v>248561.69399999999</v>
      </c>
      <c r="S172" s="23">
        <v>203041.97</v>
      </c>
      <c r="T172" s="9">
        <f t="shared" si="22"/>
        <v>2266.8617008244992</v>
      </c>
      <c r="U172" s="9">
        <f t="shared" si="23"/>
        <v>1837.9361507656065</v>
      </c>
      <c r="V172" s="9">
        <f t="shared" si="24"/>
        <v>1788.6181389870437</v>
      </c>
      <c r="W172" s="9">
        <f t="shared" si="25"/>
        <v>206.07833643859084</v>
      </c>
      <c r="X172" s="9">
        <f t="shared" si="26"/>
        <v>167.08510461505514</v>
      </c>
    </row>
    <row r="173" spans="1:24">
      <c r="A173" t="str">
        <f t="shared" si="21"/>
        <v>&lt; 31</v>
      </c>
      <c r="B173" t="s">
        <v>206</v>
      </c>
      <c r="C173" s="5" t="s">
        <v>215</v>
      </c>
      <c r="D173" s="6">
        <v>4</v>
      </c>
      <c r="E173" s="7">
        <v>3.75</v>
      </c>
      <c r="F173" s="7">
        <f t="shared" si="27"/>
        <v>1.3</v>
      </c>
      <c r="G173" s="10">
        <f t="shared" si="19"/>
        <v>0</v>
      </c>
      <c r="H173" s="10">
        <f t="shared" si="20"/>
        <v>0.23076923076923075</v>
      </c>
      <c r="I173" s="8">
        <v>0</v>
      </c>
      <c r="J173" s="8">
        <v>0.3</v>
      </c>
      <c r="K173" s="8">
        <v>1</v>
      </c>
      <c r="L173" s="8">
        <v>0.2</v>
      </c>
      <c r="M173" s="8">
        <v>1.5</v>
      </c>
      <c r="N173" s="23">
        <v>-1600.18</v>
      </c>
      <c r="O173" s="23">
        <v>6265.0640000000003</v>
      </c>
      <c r="P173" s="23">
        <v>1883.6179999999999</v>
      </c>
      <c r="Q173" s="23">
        <v>2401.4299999999998</v>
      </c>
      <c r="R173" s="23">
        <v>8666.4940000000006</v>
      </c>
      <c r="S173" s="23">
        <v>7066.3140000000003</v>
      </c>
      <c r="T173" s="9">
        <f t="shared" si="22"/>
        <v>1808.7669333333333</v>
      </c>
      <c r="U173" s="9">
        <f t="shared" si="23"/>
        <v>1382.0522666666666</v>
      </c>
      <c r="V173" s="9">
        <f t="shared" si="24"/>
        <v>1670.6837333333335</v>
      </c>
      <c r="W173" s="9">
        <f t="shared" si="25"/>
        <v>164.43335757575758</v>
      </c>
      <c r="X173" s="9">
        <f t="shared" si="26"/>
        <v>125.64111515151514</v>
      </c>
    </row>
    <row r="174" spans="1:24">
      <c r="A174" t="str">
        <f t="shared" si="21"/>
        <v>121 &gt;</v>
      </c>
      <c r="B174" t="s">
        <v>216</v>
      </c>
      <c r="C174" s="5" t="s">
        <v>217</v>
      </c>
      <c r="D174" s="6">
        <v>130</v>
      </c>
      <c r="E174" s="7">
        <v>129.875</v>
      </c>
      <c r="F174" s="7">
        <f t="shared" si="27"/>
        <v>36.799999999999997</v>
      </c>
      <c r="G174" s="10">
        <f t="shared" si="19"/>
        <v>0.2877717391304348</v>
      </c>
      <c r="H174" s="10">
        <f t="shared" si="20"/>
        <v>0.56440217391304348</v>
      </c>
      <c r="I174" s="8">
        <v>10.59</v>
      </c>
      <c r="J174" s="8">
        <v>10.18</v>
      </c>
      <c r="K174" s="8">
        <v>16.03</v>
      </c>
      <c r="L174" s="8">
        <v>5.25</v>
      </c>
      <c r="M174" s="8">
        <v>42.05</v>
      </c>
      <c r="N174" s="23">
        <v>-53536.345999999998</v>
      </c>
      <c r="O174" s="23">
        <v>287459.69900000002</v>
      </c>
      <c r="P174" s="23">
        <v>27773.268</v>
      </c>
      <c r="Q174" s="23">
        <v>61940.105000000003</v>
      </c>
      <c r="R174" s="23">
        <v>349399.804</v>
      </c>
      <c r="S174" s="23">
        <v>295863.45799999998</v>
      </c>
      <c r="T174" s="9">
        <f t="shared" si="22"/>
        <v>2476.4314610202118</v>
      </c>
      <c r="U174" s="9">
        <f t="shared" si="23"/>
        <v>2064.2170548604427</v>
      </c>
      <c r="V174" s="9">
        <f t="shared" si="24"/>
        <v>2213.3566814244468</v>
      </c>
      <c r="W174" s="9">
        <f t="shared" si="25"/>
        <v>225.13013282001927</v>
      </c>
      <c r="X174" s="9">
        <f t="shared" si="26"/>
        <v>187.65609589640388</v>
      </c>
    </row>
    <row r="175" spans="1:24">
      <c r="A175" t="str">
        <f t="shared" si="21"/>
        <v>&lt; 31</v>
      </c>
      <c r="B175" t="s">
        <v>216</v>
      </c>
      <c r="C175" s="5" t="s">
        <v>218</v>
      </c>
      <c r="D175" s="6">
        <v>5</v>
      </c>
      <c r="E175" s="7">
        <v>4.75</v>
      </c>
      <c r="F175" s="7">
        <f t="shared" si="27"/>
        <v>2.15</v>
      </c>
      <c r="G175" s="10">
        <f t="shared" si="19"/>
        <v>0</v>
      </c>
      <c r="H175" s="10">
        <f t="shared" si="20"/>
        <v>6.9767441860465115E-2</v>
      </c>
      <c r="I175" s="8">
        <v>0</v>
      </c>
      <c r="J175" s="8">
        <v>0.15</v>
      </c>
      <c r="K175" s="8">
        <v>2</v>
      </c>
      <c r="L175" s="8">
        <v>0</v>
      </c>
      <c r="M175" s="8">
        <v>2.15</v>
      </c>
      <c r="N175" s="23"/>
      <c r="O175" s="23"/>
      <c r="P175" s="23"/>
      <c r="Q175" s="23"/>
      <c r="R175" s="23"/>
      <c r="S175" s="23"/>
      <c r="T175" s="9">
        <f t="shared" si="22"/>
        <v>0</v>
      </c>
      <c r="U175" s="9">
        <f t="shared" si="23"/>
        <v>0</v>
      </c>
      <c r="V175" s="9">
        <f t="shared" si="24"/>
        <v>0</v>
      </c>
      <c r="W175" s="9">
        <f t="shared" si="25"/>
        <v>0</v>
      </c>
      <c r="X175" s="9">
        <f t="shared" si="26"/>
        <v>0</v>
      </c>
    </row>
    <row r="176" spans="1:24">
      <c r="A176" t="str">
        <f t="shared" si="21"/>
        <v>&lt; 31</v>
      </c>
      <c r="B176" t="s">
        <v>216</v>
      </c>
      <c r="C176" s="5" t="s">
        <v>219</v>
      </c>
      <c r="D176" s="6">
        <v>11</v>
      </c>
      <c r="E176" s="7">
        <v>10</v>
      </c>
      <c r="F176" s="7">
        <f t="shared" si="27"/>
        <v>3.55</v>
      </c>
      <c r="G176" s="10">
        <f t="shared" si="19"/>
        <v>0.323943661971831</v>
      </c>
      <c r="H176" s="10">
        <f t="shared" si="20"/>
        <v>0.323943661971831</v>
      </c>
      <c r="I176" s="8">
        <v>1.1499999999999999</v>
      </c>
      <c r="J176" s="8">
        <v>0</v>
      </c>
      <c r="K176" s="8">
        <v>2.4</v>
      </c>
      <c r="L176" s="8">
        <v>0</v>
      </c>
      <c r="M176" s="8">
        <v>3.55</v>
      </c>
      <c r="N176" s="23"/>
      <c r="O176" s="23"/>
      <c r="P176" s="23"/>
      <c r="Q176" s="23"/>
      <c r="R176" s="23"/>
      <c r="S176" s="23"/>
      <c r="T176" s="9">
        <f t="shared" si="22"/>
        <v>0</v>
      </c>
      <c r="U176" s="9">
        <f t="shared" si="23"/>
        <v>0</v>
      </c>
      <c r="V176" s="9">
        <f t="shared" si="24"/>
        <v>0</v>
      </c>
      <c r="W176" s="9">
        <f t="shared" si="25"/>
        <v>0</v>
      </c>
      <c r="X176" s="9">
        <f t="shared" si="26"/>
        <v>0</v>
      </c>
    </row>
    <row r="177" spans="1:24">
      <c r="A177" t="str">
        <f t="shared" si="21"/>
        <v>91 - 120</v>
      </c>
      <c r="B177" t="s">
        <v>220</v>
      </c>
      <c r="C177" s="5" t="s">
        <v>221</v>
      </c>
      <c r="D177" s="6">
        <v>106</v>
      </c>
      <c r="E177" s="7">
        <v>104.5</v>
      </c>
      <c r="F177" s="7">
        <f t="shared" si="27"/>
        <v>25.86</v>
      </c>
      <c r="G177" s="10">
        <f t="shared" si="19"/>
        <v>0.25638051044083526</v>
      </c>
      <c r="H177" s="10">
        <f t="shared" si="20"/>
        <v>0.29505027068832174</v>
      </c>
      <c r="I177" s="8">
        <v>6.63</v>
      </c>
      <c r="J177" s="8">
        <v>1</v>
      </c>
      <c r="K177" s="8">
        <v>18.23</v>
      </c>
      <c r="L177" s="8">
        <v>1.75</v>
      </c>
      <c r="M177" s="8">
        <v>27.61</v>
      </c>
      <c r="N177" s="23">
        <v>-49733.697</v>
      </c>
      <c r="O177" s="23">
        <v>230755.29500000001</v>
      </c>
      <c r="P177" s="23">
        <v>45363.995999999999</v>
      </c>
      <c r="Q177" s="23">
        <v>76170.758000000002</v>
      </c>
      <c r="R177" s="23">
        <v>306926.05300000001</v>
      </c>
      <c r="S177" s="23">
        <v>257192.356</v>
      </c>
      <c r="T177" s="9">
        <f t="shared" si="22"/>
        <v>2502.9861913875602</v>
      </c>
      <c r="U177" s="9">
        <f t="shared" si="23"/>
        <v>2027.0656459330141</v>
      </c>
      <c r="V177" s="9">
        <f t="shared" si="24"/>
        <v>2208.1846411483257</v>
      </c>
      <c r="W177" s="9">
        <f t="shared" si="25"/>
        <v>227.54419921705093</v>
      </c>
      <c r="X177" s="9">
        <f t="shared" si="26"/>
        <v>184.27869508481947</v>
      </c>
    </row>
    <row r="178" spans="1:24">
      <c r="A178" t="str">
        <f t="shared" si="21"/>
        <v>&lt; 31</v>
      </c>
      <c r="B178" t="s">
        <v>222</v>
      </c>
      <c r="C178" s="5" t="s">
        <v>223</v>
      </c>
      <c r="D178" s="6">
        <v>18</v>
      </c>
      <c r="E178" s="7">
        <v>16.375</v>
      </c>
      <c r="F178" s="7">
        <f t="shared" si="27"/>
        <v>1.75</v>
      </c>
      <c r="G178" s="10">
        <f t="shared" si="19"/>
        <v>0</v>
      </c>
      <c r="H178" s="10">
        <f t="shared" si="20"/>
        <v>0.45714285714285718</v>
      </c>
      <c r="I178" s="8">
        <v>0</v>
      </c>
      <c r="J178" s="8">
        <v>0.8</v>
      </c>
      <c r="K178" s="8">
        <v>0.95</v>
      </c>
      <c r="L178" s="8">
        <v>0</v>
      </c>
      <c r="M178" s="8">
        <v>1.75</v>
      </c>
      <c r="N178" s="23">
        <v>-3860</v>
      </c>
      <c r="O178" s="23">
        <v>26134</v>
      </c>
      <c r="P178" s="23">
        <v>10390</v>
      </c>
      <c r="Q178" s="23">
        <v>17845</v>
      </c>
      <c r="R178" s="23">
        <v>43979</v>
      </c>
      <c r="S178" s="23">
        <v>40119</v>
      </c>
      <c r="T178" s="9">
        <f t="shared" si="22"/>
        <v>2051.2366412213742</v>
      </c>
      <c r="U178" s="9">
        <f t="shared" si="23"/>
        <v>1815.5114503816794</v>
      </c>
      <c r="V178" s="9">
        <f t="shared" si="24"/>
        <v>1595.969465648855</v>
      </c>
      <c r="W178" s="9">
        <f t="shared" si="25"/>
        <v>186.4760582928522</v>
      </c>
      <c r="X178" s="9">
        <f t="shared" si="26"/>
        <v>165.0464954892436</v>
      </c>
    </row>
    <row r="179" spans="1:24">
      <c r="A179" t="str">
        <f t="shared" si="21"/>
        <v>91 - 120</v>
      </c>
      <c r="B179" t="s">
        <v>222</v>
      </c>
      <c r="C179" s="5" t="s">
        <v>224</v>
      </c>
      <c r="D179" s="6">
        <v>98</v>
      </c>
      <c r="E179" s="7">
        <v>94.875</v>
      </c>
      <c r="F179" s="7">
        <f t="shared" si="27"/>
        <v>22.17</v>
      </c>
      <c r="G179" s="10">
        <f t="shared" si="19"/>
        <v>0.30807397383852048</v>
      </c>
      <c r="H179" s="10">
        <f t="shared" si="20"/>
        <v>0.55164636896707264</v>
      </c>
      <c r="I179" s="8">
        <v>6.83</v>
      </c>
      <c r="J179" s="8">
        <v>5.4</v>
      </c>
      <c r="K179" s="8">
        <v>9.94</v>
      </c>
      <c r="L179" s="8">
        <v>1.87</v>
      </c>
      <c r="M179" s="8">
        <v>24.04</v>
      </c>
      <c r="N179" s="23">
        <v>-36650.114000000001</v>
      </c>
      <c r="O179" s="23">
        <v>200026.34</v>
      </c>
      <c r="P179" s="23">
        <v>34515.533000000003</v>
      </c>
      <c r="Q179" s="23">
        <v>61003.752</v>
      </c>
      <c r="R179" s="23">
        <v>261030.092</v>
      </c>
      <c r="S179" s="23">
        <v>224379.978</v>
      </c>
      <c r="T179" s="9">
        <f t="shared" si="22"/>
        <v>2387.5052332015812</v>
      </c>
      <c r="U179" s="9">
        <f t="shared" si="23"/>
        <v>2001.2062714097497</v>
      </c>
      <c r="V179" s="9">
        <f t="shared" si="24"/>
        <v>2108.3145191040844</v>
      </c>
      <c r="W179" s="9">
        <f t="shared" si="25"/>
        <v>217.04593029105283</v>
      </c>
      <c r="X179" s="9">
        <f t="shared" si="26"/>
        <v>181.92784285543178</v>
      </c>
    </row>
    <row r="180" spans="1:24">
      <c r="A180" t="str">
        <f t="shared" si="21"/>
        <v>61 - 90</v>
      </c>
      <c r="B180" t="s">
        <v>225</v>
      </c>
      <c r="C180" s="5" t="s">
        <v>226</v>
      </c>
      <c r="D180" s="6">
        <v>61</v>
      </c>
      <c r="E180" s="7">
        <v>61.75</v>
      </c>
      <c r="F180" s="7">
        <f t="shared" si="27"/>
        <v>14.09</v>
      </c>
      <c r="G180" s="10">
        <f t="shared" si="19"/>
        <v>0.25975869410929736</v>
      </c>
      <c r="H180" s="10">
        <f t="shared" si="20"/>
        <v>0.65436479772888567</v>
      </c>
      <c r="I180" s="8">
        <v>3.66</v>
      </c>
      <c r="J180" s="8">
        <v>5.56</v>
      </c>
      <c r="K180" s="8">
        <v>4.87</v>
      </c>
      <c r="L180" s="8">
        <v>1.5</v>
      </c>
      <c r="M180" s="8">
        <v>15.59</v>
      </c>
      <c r="N180" s="23">
        <v>-18615.258000000002</v>
      </c>
      <c r="O180" s="23">
        <v>118287.311</v>
      </c>
      <c r="P180" s="23">
        <v>14042.484</v>
      </c>
      <c r="Q180" s="23">
        <v>35707.226999999999</v>
      </c>
      <c r="R180" s="23">
        <v>153994.538</v>
      </c>
      <c r="S180" s="23">
        <v>135379.28</v>
      </c>
      <c r="T180" s="9">
        <f t="shared" si="22"/>
        <v>2266.4300242914978</v>
      </c>
      <c r="U180" s="9">
        <f t="shared" si="23"/>
        <v>1964.9683562753037</v>
      </c>
      <c r="V180" s="9">
        <f t="shared" si="24"/>
        <v>1915.5839838056681</v>
      </c>
      <c r="W180" s="9">
        <f t="shared" si="25"/>
        <v>206.0390931174089</v>
      </c>
      <c r="X180" s="9">
        <f t="shared" si="26"/>
        <v>178.63348693411851</v>
      </c>
    </row>
    <row r="181" spans="1:24">
      <c r="A181" t="str">
        <f t="shared" si="21"/>
        <v>31 - 60</v>
      </c>
      <c r="B181" t="s">
        <v>227</v>
      </c>
      <c r="C181" s="5" t="s">
        <v>131</v>
      </c>
      <c r="D181" s="6">
        <v>34</v>
      </c>
      <c r="E181" s="7">
        <v>31.25</v>
      </c>
      <c r="F181" s="7">
        <f t="shared" si="27"/>
        <v>8.23</v>
      </c>
      <c r="G181" s="10">
        <f t="shared" si="19"/>
        <v>0.77764277035236939</v>
      </c>
      <c r="H181" s="10">
        <f t="shared" si="20"/>
        <v>0.77764277035236939</v>
      </c>
      <c r="I181" s="8">
        <v>6.4</v>
      </c>
      <c r="J181" s="8">
        <v>0</v>
      </c>
      <c r="K181" s="8">
        <v>1.83</v>
      </c>
      <c r="L181" s="8">
        <v>1.03</v>
      </c>
      <c r="M181" s="8">
        <v>9.26</v>
      </c>
      <c r="N181" s="23">
        <v>-17580.878000000001</v>
      </c>
      <c r="O181" s="23">
        <v>68439.955000000002</v>
      </c>
      <c r="P181" s="23">
        <v>8240.8080000000009</v>
      </c>
      <c r="Q181" s="23">
        <v>19898.522000000001</v>
      </c>
      <c r="R181" s="23">
        <v>88338.476999999999</v>
      </c>
      <c r="S181" s="23">
        <v>70757.599000000002</v>
      </c>
      <c r="T181" s="9">
        <f t="shared" si="22"/>
        <v>2563.1254079999999</v>
      </c>
      <c r="U181" s="9">
        <f t="shared" si="23"/>
        <v>2000.5373119999999</v>
      </c>
      <c r="V181" s="9">
        <f t="shared" si="24"/>
        <v>2190.0785599999999</v>
      </c>
      <c r="W181" s="9">
        <f t="shared" si="25"/>
        <v>233.01140072727273</v>
      </c>
      <c r="X181" s="9">
        <f t="shared" si="26"/>
        <v>181.86702836363636</v>
      </c>
    </row>
    <row r="182" spans="1:24">
      <c r="A182" t="str">
        <f t="shared" si="21"/>
        <v>&lt; 31</v>
      </c>
      <c r="B182" t="s">
        <v>228</v>
      </c>
      <c r="C182" s="5" t="s">
        <v>229</v>
      </c>
      <c r="D182" s="6">
        <v>24</v>
      </c>
      <c r="E182" s="7">
        <v>24.625</v>
      </c>
      <c r="F182" s="7">
        <f t="shared" si="27"/>
        <v>6.99</v>
      </c>
      <c r="G182" s="10">
        <f t="shared" si="19"/>
        <v>0.42489270386266098</v>
      </c>
      <c r="H182" s="10">
        <f t="shared" si="20"/>
        <v>0.42489270386266098</v>
      </c>
      <c r="I182" s="8">
        <v>2.97</v>
      </c>
      <c r="J182" s="8">
        <v>0</v>
      </c>
      <c r="K182" s="8">
        <v>4.0199999999999996</v>
      </c>
      <c r="L182" s="8">
        <v>0.3</v>
      </c>
      <c r="M182" s="8">
        <v>7.29</v>
      </c>
      <c r="N182" s="23">
        <v>-7561.4</v>
      </c>
      <c r="O182" s="23">
        <v>52157.828000000001</v>
      </c>
      <c r="P182" s="23">
        <v>8909.0930000000008</v>
      </c>
      <c r="Q182" s="23">
        <v>16233.736000000001</v>
      </c>
      <c r="R182" s="23">
        <v>68391.563999999998</v>
      </c>
      <c r="S182" s="23">
        <v>60830.163999999997</v>
      </c>
      <c r="T182" s="9">
        <f t="shared" si="22"/>
        <v>2415.5318172588832</v>
      </c>
      <c r="U182" s="9">
        <f t="shared" si="23"/>
        <v>2108.469888324873</v>
      </c>
      <c r="V182" s="9">
        <f t="shared" si="24"/>
        <v>2118.0843857868022</v>
      </c>
      <c r="W182" s="9">
        <f t="shared" si="25"/>
        <v>219.59380156898939</v>
      </c>
      <c r="X182" s="9">
        <f t="shared" si="26"/>
        <v>191.67908075680663</v>
      </c>
    </row>
    <row r="183" spans="1:24">
      <c r="A183" t="str">
        <f t="shared" si="21"/>
        <v>&lt; 31</v>
      </c>
      <c r="B183" t="s">
        <v>230</v>
      </c>
      <c r="C183" s="5" t="s">
        <v>231</v>
      </c>
      <c r="D183" s="6">
        <v>20</v>
      </c>
      <c r="E183" s="7">
        <v>18.875</v>
      </c>
      <c r="F183" s="7">
        <f t="shared" si="27"/>
        <v>5.4</v>
      </c>
      <c r="G183" s="10">
        <f t="shared" si="19"/>
        <v>0.43518518518518517</v>
      </c>
      <c r="H183" s="10">
        <f t="shared" si="20"/>
        <v>0.57407407407407407</v>
      </c>
      <c r="I183" s="8">
        <v>2.35</v>
      </c>
      <c r="J183" s="8">
        <v>0.75</v>
      </c>
      <c r="K183" s="8">
        <v>2.2999999999999998</v>
      </c>
      <c r="L183" s="8">
        <v>1.2</v>
      </c>
      <c r="M183" s="8">
        <v>6.6</v>
      </c>
      <c r="N183" s="23">
        <v>-6628.0519999999997</v>
      </c>
      <c r="O183" s="23">
        <v>50436.87</v>
      </c>
      <c r="P183" s="23">
        <v>5687</v>
      </c>
      <c r="Q183" s="23">
        <v>11154.718999999999</v>
      </c>
      <c r="R183" s="23">
        <v>61591.589</v>
      </c>
      <c r="S183" s="23">
        <v>54963.536999999997</v>
      </c>
      <c r="T183" s="9">
        <f t="shared" si="22"/>
        <v>2961.8325298013247</v>
      </c>
      <c r="U183" s="9">
        <f t="shared" si="23"/>
        <v>2610.6774569536424</v>
      </c>
      <c r="V183" s="9">
        <f t="shared" si="24"/>
        <v>2672.1520529801328</v>
      </c>
      <c r="W183" s="9">
        <f t="shared" si="25"/>
        <v>269.25750270921134</v>
      </c>
      <c r="X183" s="9">
        <f t="shared" si="26"/>
        <v>237.33431426851294</v>
      </c>
    </row>
    <row r="184" spans="1:24">
      <c r="A184" t="str">
        <f t="shared" si="21"/>
        <v>&lt; 31</v>
      </c>
      <c r="B184" t="s">
        <v>232</v>
      </c>
      <c r="C184" s="5" t="s">
        <v>233</v>
      </c>
      <c r="D184" s="6">
        <v>32</v>
      </c>
      <c r="E184" s="7">
        <v>28.875</v>
      </c>
      <c r="F184" s="7">
        <f t="shared" si="27"/>
        <v>8.94</v>
      </c>
      <c r="G184" s="10">
        <f t="shared" si="19"/>
        <v>0.2237136465324385</v>
      </c>
      <c r="H184" s="10">
        <f t="shared" si="20"/>
        <v>0.40268456375838929</v>
      </c>
      <c r="I184" s="8">
        <v>2</v>
      </c>
      <c r="J184" s="8">
        <v>1.6</v>
      </c>
      <c r="K184" s="8">
        <v>5.34</v>
      </c>
      <c r="L184" s="8">
        <v>0</v>
      </c>
      <c r="M184" s="8">
        <v>8.94</v>
      </c>
      <c r="N184" s="23">
        <v>-7160.3860000000004</v>
      </c>
      <c r="O184" s="23">
        <v>62256.220999999998</v>
      </c>
      <c r="P184" s="23">
        <v>9176.643</v>
      </c>
      <c r="Q184" s="23">
        <v>13714.192999999999</v>
      </c>
      <c r="R184" s="23">
        <v>75970.414000000004</v>
      </c>
      <c r="S184" s="23">
        <v>68810.028000000006</v>
      </c>
      <c r="T184" s="9">
        <f t="shared" si="22"/>
        <v>2313.2041904761909</v>
      </c>
      <c r="U184" s="9">
        <f t="shared" si="23"/>
        <v>2065.2254545454548</v>
      </c>
      <c r="V184" s="9">
        <f t="shared" si="24"/>
        <v>2156.0596017316016</v>
      </c>
      <c r="W184" s="9">
        <f t="shared" si="25"/>
        <v>210.29129004329008</v>
      </c>
      <c r="X184" s="9">
        <f t="shared" si="26"/>
        <v>187.74776859504135</v>
      </c>
    </row>
    <row r="185" spans="1:24">
      <c r="A185" t="str">
        <f t="shared" si="21"/>
        <v>31 - 60</v>
      </c>
      <c r="B185" t="s">
        <v>234</v>
      </c>
      <c r="C185" s="5" t="s">
        <v>235</v>
      </c>
      <c r="D185" s="6">
        <v>33</v>
      </c>
      <c r="E185" s="7">
        <v>32</v>
      </c>
      <c r="F185" s="7">
        <f t="shared" si="27"/>
        <v>8.2399999999999984</v>
      </c>
      <c r="G185" s="10">
        <f t="shared" si="19"/>
        <v>0.34708737864077677</v>
      </c>
      <c r="H185" s="10">
        <f t="shared" si="20"/>
        <v>0.58980582524271852</v>
      </c>
      <c r="I185" s="8">
        <v>2.86</v>
      </c>
      <c r="J185" s="8">
        <v>2</v>
      </c>
      <c r="K185" s="8">
        <v>3.38</v>
      </c>
      <c r="L185" s="8">
        <v>1.41</v>
      </c>
      <c r="M185" s="8">
        <v>9.65</v>
      </c>
      <c r="N185" s="23">
        <v>-7510.0079999999998</v>
      </c>
      <c r="O185" s="23">
        <v>74029.278999999995</v>
      </c>
      <c r="P185" s="23">
        <v>8279.3610000000008</v>
      </c>
      <c r="Q185" s="23">
        <v>12860.915999999999</v>
      </c>
      <c r="R185" s="23">
        <v>86890.195000000007</v>
      </c>
      <c r="S185" s="23">
        <v>79380.187000000005</v>
      </c>
      <c r="T185" s="9">
        <f t="shared" si="22"/>
        <v>2456.5885625000001</v>
      </c>
      <c r="U185" s="9">
        <f t="shared" si="23"/>
        <v>2221.9008125</v>
      </c>
      <c r="V185" s="9">
        <f t="shared" si="24"/>
        <v>2313.4149687499998</v>
      </c>
      <c r="W185" s="9">
        <f t="shared" si="25"/>
        <v>223.32623295454547</v>
      </c>
      <c r="X185" s="9">
        <f t="shared" si="26"/>
        <v>201.99098295454544</v>
      </c>
    </row>
    <row r="186" spans="1:24">
      <c r="A186" t="str">
        <f t="shared" si="21"/>
        <v>&lt; 31</v>
      </c>
      <c r="B186" t="s">
        <v>234</v>
      </c>
      <c r="C186" s="5" t="s">
        <v>236</v>
      </c>
      <c r="D186" s="6">
        <v>6</v>
      </c>
      <c r="E186" s="7">
        <v>5.5</v>
      </c>
      <c r="F186" s="7">
        <f t="shared" si="27"/>
        <v>2.9</v>
      </c>
      <c r="G186" s="10">
        <f t="shared" si="19"/>
        <v>0.68965517241379315</v>
      </c>
      <c r="H186" s="10">
        <f t="shared" si="20"/>
        <v>1</v>
      </c>
      <c r="I186" s="8">
        <v>2</v>
      </c>
      <c r="J186" s="8">
        <v>0.9</v>
      </c>
      <c r="K186" s="8">
        <v>0</v>
      </c>
      <c r="L186" s="8">
        <v>0</v>
      </c>
      <c r="M186" s="8">
        <v>2.9</v>
      </c>
      <c r="N186" s="23">
        <v>-1854.308</v>
      </c>
      <c r="O186" s="23">
        <v>27857.569</v>
      </c>
      <c r="P186" s="23">
        <v>1687.104</v>
      </c>
      <c r="Q186" s="23">
        <v>2551.1219999999998</v>
      </c>
      <c r="R186" s="23">
        <v>30408.690999999999</v>
      </c>
      <c r="S186" s="23">
        <v>28554.383000000002</v>
      </c>
      <c r="T186" s="9">
        <f t="shared" si="22"/>
        <v>5222.1067272727269</v>
      </c>
      <c r="U186" s="9">
        <f t="shared" si="23"/>
        <v>4884.9598181818183</v>
      </c>
      <c r="V186" s="9">
        <f t="shared" si="24"/>
        <v>5065.012545454545</v>
      </c>
      <c r="W186" s="9">
        <f t="shared" si="25"/>
        <v>474.73697520661153</v>
      </c>
      <c r="X186" s="9">
        <f t="shared" si="26"/>
        <v>444.08725619834712</v>
      </c>
    </row>
    <row r="187" spans="1:24">
      <c r="A187" t="str">
        <f t="shared" si="21"/>
        <v>&lt; 31</v>
      </c>
      <c r="B187" t="s">
        <v>237</v>
      </c>
      <c r="C187" s="5" t="s">
        <v>203</v>
      </c>
      <c r="D187" s="6">
        <v>20</v>
      </c>
      <c r="E187" s="7">
        <v>20.375</v>
      </c>
      <c r="F187" s="7">
        <f t="shared" si="27"/>
        <v>6.6899999999999995</v>
      </c>
      <c r="G187" s="10">
        <f t="shared" si="19"/>
        <v>0.25261584454409569</v>
      </c>
      <c r="H187" s="10">
        <f t="shared" si="20"/>
        <v>0.40209267563527656</v>
      </c>
      <c r="I187" s="8">
        <v>1.69</v>
      </c>
      <c r="J187" s="8">
        <v>1</v>
      </c>
      <c r="K187" s="8">
        <v>4</v>
      </c>
      <c r="L187" s="8">
        <v>0.56000000000000005</v>
      </c>
      <c r="M187" s="8">
        <v>7.25</v>
      </c>
      <c r="N187" s="23">
        <v>-12856.228999999999</v>
      </c>
      <c r="O187" s="23">
        <v>49745.491999999998</v>
      </c>
      <c r="P187" s="23">
        <v>1963.4290000000001</v>
      </c>
      <c r="Q187" s="23">
        <v>10929.037</v>
      </c>
      <c r="R187" s="23">
        <v>60674.529000000002</v>
      </c>
      <c r="S187" s="23">
        <v>47818.3</v>
      </c>
      <c r="T187" s="9">
        <f t="shared" si="22"/>
        <v>2881.5263803680987</v>
      </c>
      <c r="U187" s="9">
        <f t="shared" si="23"/>
        <v>2250.5458159509203</v>
      </c>
      <c r="V187" s="9">
        <f t="shared" si="24"/>
        <v>2441.4965398773006</v>
      </c>
      <c r="W187" s="9">
        <f t="shared" si="25"/>
        <v>261.95694366982713</v>
      </c>
      <c r="X187" s="9">
        <f t="shared" si="26"/>
        <v>204.59507417735639</v>
      </c>
    </row>
    <row r="188" spans="1:24">
      <c r="A188" t="str">
        <f t="shared" si="21"/>
        <v>31 - 60</v>
      </c>
      <c r="B188" t="s">
        <v>238</v>
      </c>
      <c r="C188" s="5" t="s">
        <v>239</v>
      </c>
      <c r="D188" s="6">
        <v>35</v>
      </c>
      <c r="E188" s="7">
        <v>32.5</v>
      </c>
      <c r="F188" s="7">
        <f t="shared" si="27"/>
        <v>10.940000000000001</v>
      </c>
      <c r="G188" s="10">
        <f t="shared" si="19"/>
        <v>0.41042047531992687</v>
      </c>
      <c r="H188" s="10">
        <f t="shared" si="20"/>
        <v>0.53199268738574035</v>
      </c>
      <c r="I188" s="8">
        <v>4.49</v>
      </c>
      <c r="J188" s="8">
        <v>1.33</v>
      </c>
      <c r="K188" s="8">
        <v>5.12</v>
      </c>
      <c r="L188" s="8">
        <v>2.37</v>
      </c>
      <c r="M188" s="8">
        <v>13.31</v>
      </c>
      <c r="N188" s="23">
        <v>-11711.325000000001</v>
      </c>
      <c r="O188" s="23">
        <v>88780.407999999996</v>
      </c>
      <c r="P188" s="23">
        <v>6879.9960000000001</v>
      </c>
      <c r="Q188" s="23">
        <v>13994.582</v>
      </c>
      <c r="R188" s="23">
        <v>102774.99</v>
      </c>
      <c r="S188" s="23">
        <v>91063.664999999994</v>
      </c>
      <c r="T188" s="9">
        <f t="shared" si="22"/>
        <v>2950.6152000000002</v>
      </c>
      <c r="U188" s="9">
        <f t="shared" si="23"/>
        <v>2590.2667384615384</v>
      </c>
      <c r="V188" s="9">
        <f t="shared" si="24"/>
        <v>2731.7048615384615</v>
      </c>
      <c r="W188" s="9">
        <f t="shared" si="25"/>
        <v>268.23774545454546</v>
      </c>
      <c r="X188" s="9">
        <f t="shared" si="26"/>
        <v>235.47879440559439</v>
      </c>
    </row>
    <row r="189" spans="1:24">
      <c r="A189" t="str">
        <f t="shared" si="21"/>
        <v>91 - 120</v>
      </c>
      <c r="B189" t="s">
        <v>240</v>
      </c>
      <c r="C189" s="5" t="s">
        <v>241</v>
      </c>
      <c r="D189" s="6">
        <v>105</v>
      </c>
      <c r="E189" s="7">
        <v>104.875</v>
      </c>
      <c r="F189" s="7">
        <f t="shared" si="27"/>
        <v>26.2</v>
      </c>
      <c r="G189" s="10">
        <f t="shared" si="19"/>
        <v>0.1717557251908397</v>
      </c>
      <c r="H189" s="10">
        <f t="shared" si="20"/>
        <v>0.31679389312977102</v>
      </c>
      <c r="I189" s="8">
        <v>4.5</v>
      </c>
      <c r="J189" s="8">
        <v>3.8</v>
      </c>
      <c r="K189" s="8">
        <v>17.899999999999999</v>
      </c>
      <c r="L189" s="8">
        <v>3.32</v>
      </c>
      <c r="M189" s="8">
        <v>29.52</v>
      </c>
      <c r="N189" s="23">
        <v>-43387.639000000003</v>
      </c>
      <c r="O189" s="23">
        <v>199190.50399999999</v>
      </c>
      <c r="P189" s="23">
        <v>42247.74</v>
      </c>
      <c r="Q189" s="23">
        <v>76664.873000000007</v>
      </c>
      <c r="R189" s="23">
        <v>275855.37699999998</v>
      </c>
      <c r="S189" s="23">
        <v>232467.73800000001</v>
      </c>
      <c r="T189" s="9">
        <f t="shared" si="22"/>
        <v>2227.4864076281287</v>
      </c>
      <c r="U189" s="9">
        <f t="shared" si="23"/>
        <v>1813.7782884386177</v>
      </c>
      <c r="V189" s="9">
        <f t="shared" si="24"/>
        <v>1899.3135065554229</v>
      </c>
      <c r="W189" s="9">
        <f t="shared" si="25"/>
        <v>202.4987643298299</v>
      </c>
      <c r="X189" s="9">
        <f t="shared" si="26"/>
        <v>164.8889353126016</v>
      </c>
    </row>
    <row r="190" spans="1:24">
      <c r="A190" t="str">
        <f t="shared" si="21"/>
        <v>61 - 90</v>
      </c>
      <c r="B190" t="s">
        <v>240</v>
      </c>
      <c r="C190" s="5" t="s">
        <v>242</v>
      </c>
      <c r="D190" s="6">
        <v>75</v>
      </c>
      <c r="E190" s="7">
        <v>73.125</v>
      </c>
      <c r="F190" s="7">
        <f t="shared" si="27"/>
        <v>17.880000000000003</v>
      </c>
      <c r="G190" s="10">
        <f t="shared" si="19"/>
        <v>0.11185682326621922</v>
      </c>
      <c r="H190" s="10">
        <f t="shared" si="20"/>
        <v>0.32158836689038028</v>
      </c>
      <c r="I190" s="8">
        <v>2</v>
      </c>
      <c r="J190" s="8">
        <v>3.75</v>
      </c>
      <c r="K190" s="8">
        <v>12.13</v>
      </c>
      <c r="L190" s="8">
        <v>1.6</v>
      </c>
      <c r="M190" s="8">
        <v>19.48</v>
      </c>
      <c r="N190" s="23">
        <v>-26874.928</v>
      </c>
      <c r="O190" s="23">
        <v>134450.31</v>
      </c>
      <c r="P190" s="23">
        <v>23899.403999999999</v>
      </c>
      <c r="Q190" s="23">
        <v>44765.571000000004</v>
      </c>
      <c r="R190" s="23">
        <v>179215.88099999999</v>
      </c>
      <c r="S190" s="23">
        <v>152340.95300000001</v>
      </c>
      <c r="T190" s="9">
        <f t="shared" si="22"/>
        <v>2123.9860102564098</v>
      </c>
      <c r="U190" s="9">
        <f t="shared" si="23"/>
        <v>1756.4656273504274</v>
      </c>
      <c r="V190" s="9">
        <f t="shared" si="24"/>
        <v>1838.6367179487179</v>
      </c>
      <c r="W190" s="9">
        <f t="shared" si="25"/>
        <v>193.08963729603727</v>
      </c>
      <c r="X190" s="9">
        <f t="shared" si="26"/>
        <v>159.67869339549341</v>
      </c>
    </row>
    <row r="191" spans="1:24">
      <c r="A191" t="str">
        <f t="shared" si="21"/>
        <v>91 - 120</v>
      </c>
      <c r="B191" t="s">
        <v>240</v>
      </c>
      <c r="C191" s="5" t="s">
        <v>243</v>
      </c>
      <c r="D191" s="6">
        <v>100</v>
      </c>
      <c r="E191" s="7">
        <v>100</v>
      </c>
      <c r="F191" s="7">
        <f t="shared" si="27"/>
        <v>29.24</v>
      </c>
      <c r="G191" s="10">
        <f t="shared" si="19"/>
        <v>0.23392612859097128</v>
      </c>
      <c r="H191" s="10">
        <f t="shared" si="20"/>
        <v>0.41792065663474692</v>
      </c>
      <c r="I191" s="8">
        <v>6.84</v>
      </c>
      <c r="J191" s="8">
        <v>5.38</v>
      </c>
      <c r="K191" s="8">
        <v>17.02</v>
      </c>
      <c r="L191" s="8">
        <v>1.75</v>
      </c>
      <c r="M191" s="8">
        <v>30.99</v>
      </c>
      <c r="N191" s="23">
        <v>-44440.838000000003</v>
      </c>
      <c r="O191" s="23">
        <v>209652.54800000001</v>
      </c>
      <c r="P191" s="23">
        <v>44422.716</v>
      </c>
      <c r="Q191" s="23">
        <v>72680.857000000004</v>
      </c>
      <c r="R191" s="23">
        <v>282333.40500000003</v>
      </c>
      <c r="S191" s="23">
        <v>237892.56700000001</v>
      </c>
      <c r="T191" s="9">
        <f t="shared" si="22"/>
        <v>2379.10689</v>
      </c>
      <c r="U191" s="9">
        <f t="shared" si="23"/>
        <v>1934.6985100000002</v>
      </c>
      <c r="V191" s="9">
        <f t="shared" si="24"/>
        <v>2096.5254800000002</v>
      </c>
      <c r="W191" s="9">
        <f t="shared" si="25"/>
        <v>216.28244454545455</v>
      </c>
      <c r="X191" s="9">
        <f t="shared" si="26"/>
        <v>175.88168272727273</v>
      </c>
    </row>
    <row r="192" spans="1:24">
      <c r="A192" t="str">
        <f t="shared" si="21"/>
        <v>31 - 60</v>
      </c>
      <c r="B192" t="s">
        <v>240</v>
      </c>
      <c r="C192" s="5" t="s">
        <v>244</v>
      </c>
      <c r="D192" s="6">
        <v>49</v>
      </c>
      <c r="E192" s="7">
        <v>46.75</v>
      </c>
      <c r="F192" s="7">
        <f t="shared" si="27"/>
        <v>13.35</v>
      </c>
      <c r="G192" s="10">
        <f t="shared" si="19"/>
        <v>0.11310861423220975</v>
      </c>
      <c r="H192" s="10">
        <f t="shared" si="20"/>
        <v>0.26292134831460673</v>
      </c>
      <c r="I192" s="8">
        <v>1.51</v>
      </c>
      <c r="J192" s="8">
        <v>2</v>
      </c>
      <c r="K192" s="8">
        <v>9.84</v>
      </c>
      <c r="L192" s="8">
        <v>2</v>
      </c>
      <c r="M192" s="8">
        <v>15.35</v>
      </c>
      <c r="N192" s="23">
        <v>-18201.239000000001</v>
      </c>
      <c r="O192" s="23">
        <v>85559.017999999996</v>
      </c>
      <c r="P192" s="23">
        <v>23273.856</v>
      </c>
      <c r="Q192" s="23">
        <v>43540.936999999998</v>
      </c>
      <c r="R192" s="23">
        <v>129099.955</v>
      </c>
      <c r="S192" s="23">
        <v>110898.716</v>
      </c>
      <c r="T192" s="9">
        <f t="shared" si="22"/>
        <v>2263.6598716577541</v>
      </c>
      <c r="U192" s="9">
        <f t="shared" si="23"/>
        <v>1874.3285561497325</v>
      </c>
      <c r="V192" s="9">
        <f t="shared" si="24"/>
        <v>1830.139422459893</v>
      </c>
      <c r="W192" s="9">
        <f t="shared" si="25"/>
        <v>205.78726105979584</v>
      </c>
      <c r="X192" s="9">
        <f t="shared" si="26"/>
        <v>170.39350510452115</v>
      </c>
    </row>
    <row r="193" spans="1:24">
      <c r="A193" t="str">
        <f t="shared" si="21"/>
        <v>&lt; 31</v>
      </c>
      <c r="B193" t="s">
        <v>240</v>
      </c>
      <c r="C193" s="5" t="s">
        <v>245</v>
      </c>
      <c r="D193" s="6">
        <v>14</v>
      </c>
      <c r="E193" s="7">
        <v>13</v>
      </c>
      <c r="F193" s="7">
        <f t="shared" si="27"/>
        <v>5</v>
      </c>
      <c r="G193" s="10">
        <f t="shared" si="19"/>
        <v>0.18</v>
      </c>
      <c r="H193" s="10">
        <f t="shared" si="20"/>
        <v>0.22000000000000003</v>
      </c>
      <c r="I193" s="8">
        <v>0.9</v>
      </c>
      <c r="J193" s="8">
        <v>0.2</v>
      </c>
      <c r="K193" s="8">
        <v>3.9</v>
      </c>
      <c r="L193" s="8">
        <v>0.64</v>
      </c>
      <c r="M193" s="8">
        <v>5.64</v>
      </c>
      <c r="N193" s="23">
        <v>-4723.6409999999996</v>
      </c>
      <c r="O193" s="23">
        <v>32025.054</v>
      </c>
      <c r="P193" s="23">
        <v>3258.819</v>
      </c>
      <c r="Q193" s="23">
        <v>5856.7129999999997</v>
      </c>
      <c r="R193" s="23">
        <v>37881.767</v>
      </c>
      <c r="S193" s="23">
        <v>33158.125999999997</v>
      </c>
      <c r="T193" s="9">
        <f t="shared" si="22"/>
        <v>2663.303692307692</v>
      </c>
      <c r="U193" s="9">
        <f t="shared" si="23"/>
        <v>2299.946692307692</v>
      </c>
      <c r="V193" s="9">
        <f t="shared" si="24"/>
        <v>2463.4656923076923</v>
      </c>
      <c r="W193" s="9">
        <f t="shared" si="25"/>
        <v>242.11851748251746</v>
      </c>
      <c r="X193" s="9">
        <f t="shared" si="26"/>
        <v>209.08606293706291</v>
      </c>
    </row>
    <row r="194" spans="1:24">
      <c r="A194" t="str">
        <f t="shared" si="21"/>
        <v>&lt; 31</v>
      </c>
      <c r="B194" t="s">
        <v>246</v>
      </c>
      <c r="C194" s="5" t="s">
        <v>247</v>
      </c>
      <c r="D194" s="6">
        <v>31</v>
      </c>
      <c r="E194" s="7">
        <v>27.125</v>
      </c>
      <c r="F194" s="7">
        <f t="shared" si="27"/>
        <v>9.26</v>
      </c>
      <c r="G194" s="10">
        <f t="shared" si="19"/>
        <v>0.53671706263498919</v>
      </c>
      <c r="H194" s="10">
        <f t="shared" si="20"/>
        <v>0.53671706263498919</v>
      </c>
      <c r="I194" s="8">
        <v>4.97</v>
      </c>
      <c r="J194" s="8">
        <v>0</v>
      </c>
      <c r="K194" s="8">
        <v>4.29</v>
      </c>
      <c r="L194" s="8">
        <v>0.5</v>
      </c>
      <c r="M194" s="8">
        <v>9.76</v>
      </c>
      <c r="N194" s="23">
        <v>-10189.591</v>
      </c>
      <c r="O194" s="23">
        <v>71144.796000000002</v>
      </c>
      <c r="P194" s="23">
        <v>3367.3440000000001</v>
      </c>
      <c r="Q194" s="23">
        <v>13613.59</v>
      </c>
      <c r="R194" s="23">
        <v>84758.385999999999</v>
      </c>
      <c r="S194" s="23">
        <v>74568.794999999998</v>
      </c>
      <c r="T194" s="9">
        <f t="shared" si="22"/>
        <v>3000.5914101382491</v>
      </c>
      <c r="U194" s="9">
        <f t="shared" si="23"/>
        <v>2624.9382857142859</v>
      </c>
      <c r="V194" s="9">
        <f t="shared" si="24"/>
        <v>2622.8496221198156</v>
      </c>
      <c r="W194" s="9">
        <f t="shared" si="25"/>
        <v>272.78103728529538</v>
      </c>
      <c r="X194" s="9">
        <f t="shared" si="26"/>
        <v>238.63075324675327</v>
      </c>
    </row>
    <row r="195" spans="1:24">
      <c r="A195" t="str">
        <f t="shared" si="21"/>
        <v>&lt; 31</v>
      </c>
      <c r="B195" t="s">
        <v>248</v>
      </c>
      <c r="C195" s="5" t="s">
        <v>249</v>
      </c>
      <c r="D195" s="6">
        <v>3</v>
      </c>
      <c r="E195" s="7">
        <v>3</v>
      </c>
      <c r="F195" s="7">
        <f t="shared" si="27"/>
        <v>1.1399999999999999</v>
      </c>
      <c r="G195" s="10">
        <f t="shared" si="19"/>
        <v>0.64035087719298245</v>
      </c>
      <c r="H195" s="10">
        <f t="shared" si="20"/>
        <v>0.81578947368421051</v>
      </c>
      <c r="I195" s="8">
        <v>0.73</v>
      </c>
      <c r="J195" s="8">
        <v>0.2</v>
      </c>
      <c r="K195" s="8">
        <v>0.21</v>
      </c>
      <c r="L195" s="8">
        <v>0.45</v>
      </c>
      <c r="M195" s="8">
        <v>1.59</v>
      </c>
      <c r="N195" s="23">
        <v>0</v>
      </c>
      <c r="O195" s="23">
        <v>11093</v>
      </c>
      <c r="P195" s="23"/>
      <c r="Q195" s="23">
        <v>48</v>
      </c>
      <c r="R195" s="23">
        <f>+Q195+O195</f>
        <v>11141</v>
      </c>
      <c r="S195" s="23">
        <f>+R195+N195</f>
        <v>11141</v>
      </c>
      <c r="T195" s="9">
        <f t="shared" si="22"/>
        <v>3713.6666666666665</v>
      </c>
      <c r="U195" s="9">
        <f t="shared" si="23"/>
        <v>3713.6666666666665</v>
      </c>
      <c r="V195" s="9">
        <f t="shared" si="24"/>
        <v>3697.6666666666665</v>
      </c>
      <c r="W195" s="9">
        <f t="shared" si="25"/>
        <v>337.60606060606057</v>
      </c>
      <c r="X195" s="9">
        <f t="shared" si="26"/>
        <v>337.60606060606057</v>
      </c>
    </row>
    <row r="196" spans="1:24">
      <c r="A196" t="str">
        <f t="shared" si="21"/>
        <v>&lt; 31</v>
      </c>
      <c r="B196" t="s">
        <v>250</v>
      </c>
      <c r="C196" s="5" t="s">
        <v>251</v>
      </c>
      <c r="D196" s="6">
        <v>32</v>
      </c>
      <c r="E196" s="7">
        <v>30.5</v>
      </c>
      <c r="F196" s="7">
        <f t="shared" si="27"/>
        <v>10.210000000000001</v>
      </c>
      <c r="G196" s="10">
        <f t="shared" si="19"/>
        <v>0.2938295788442703</v>
      </c>
      <c r="H196" s="10">
        <f t="shared" si="20"/>
        <v>0.2938295788442703</v>
      </c>
      <c r="I196" s="8">
        <v>3</v>
      </c>
      <c r="J196" s="8">
        <v>0</v>
      </c>
      <c r="K196" s="8">
        <v>7.21</v>
      </c>
      <c r="L196" s="8">
        <v>1.31</v>
      </c>
      <c r="M196" s="8">
        <v>11.52</v>
      </c>
      <c r="N196" s="23">
        <v>-14752.141</v>
      </c>
      <c r="O196" s="23">
        <v>73712.021999999997</v>
      </c>
      <c r="P196" s="23">
        <v>9711.4320000000007</v>
      </c>
      <c r="Q196" s="23">
        <v>20088.323</v>
      </c>
      <c r="R196" s="23">
        <v>93800.345000000001</v>
      </c>
      <c r="S196" s="23">
        <v>79048.203999999998</v>
      </c>
      <c r="T196" s="9">
        <f t="shared" si="22"/>
        <v>2757.0135409836066</v>
      </c>
      <c r="U196" s="9">
        <f t="shared" si="23"/>
        <v>2273.3367868852456</v>
      </c>
      <c r="V196" s="9">
        <f t="shared" si="24"/>
        <v>2416.7876065573769</v>
      </c>
      <c r="W196" s="9">
        <f t="shared" si="25"/>
        <v>250.63759463487332</v>
      </c>
      <c r="X196" s="9">
        <f t="shared" si="26"/>
        <v>206.66698062593142</v>
      </c>
    </row>
    <row r="197" spans="1:24">
      <c r="A197" t="str">
        <f t="shared" si="21"/>
        <v>31 - 60</v>
      </c>
      <c r="B197" t="s">
        <v>252</v>
      </c>
      <c r="C197" s="5" t="s">
        <v>253</v>
      </c>
      <c r="D197" s="6">
        <v>39</v>
      </c>
      <c r="E197" s="7">
        <v>35.5</v>
      </c>
      <c r="F197" s="7">
        <f t="shared" si="27"/>
        <v>11.23</v>
      </c>
      <c r="G197" s="10">
        <f t="shared" si="19"/>
        <v>0.23241317898486197</v>
      </c>
      <c r="H197" s="10">
        <f t="shared" si="20"/>
        <v>0.38824577025823681</v>
      </c>
      <c r="I197" s="8">
        <v>2.61</v>
      </c>
      <c r="J197" s="8">
        <v>1.75</v>
      </c>
      <c r="K197" s="8">
        <v>6.87</v>
      </c>
      <c r="L197" s="8">
        <v>0.69</v>
      </c>
      <c r="M197" s="8">
        <v>11.92</v>
      </c>
      <c r="N197" s="23">
        <v>-12408.298000000001</v>
      </c>
      <c r="O197" s="23">
        <v>84664.376000000004</v>
      </c>
      <c r="P197" s="23">
        <v>10938.371999999999</v>
      </c>
      <c r="Q197" s="23">
        <v>20642.451000000001</v>
      </c>
      <c r="R197" s="23">
        <v>105306.827</v>
      </c>
      <c r="S197" s="23">
        <v>92898.528999999995</v>
      </c>
      <c r="T197" s="9">
        <f t="shared" si="22"/>
        <v>2658.2663380281692</v>
      </c>
      <c r="U197" s="9">
        <f t="shared" si="23"/>
        <v>2308.736816901408</v>
      </c>
      <c r="V197" s="9">
        <f t="shared" si="24"/>
        <v>2384.9120000000003</v>
      </c>
      <c r="W197" s="9">
        <f t="shared" si="25"/>
        <v>241.66057618437901</v>
      </c>
      <c r="X197" s="9">
        <f t="shared" si="26"/>
        <v>209.88516517285527</v>
      </c>
    </row>
    <row r="198" spans="1:24">
      <c r="A198" t="str">
        <f t="shared" si="21"/>
        <v>121 &gt;</v>
      </c>
      <c r="B198" t="s">
        <v>252</v>
      </c>
      <c r="C198" s="5" t="s">
        <v>254</v>
      </c>
      <c r="D198" s="6">
        <v>203</v>
      </c>
      <c r="E198" s="7">
        <v>189.375</v>
      </c>
      <c r="F198" s="7">
        <f t="shared" si="27"/>
        <v>52.56</v>
      </c>
      <c r="G198" s="10">
        <f t="shared" si="19"/>
        <v>0.32705479452054798</v>
      </c>
      <c r="H198" s="10">
        <f t="shared" si="20"/>
        <v>0.60521308980213095</v>
      </c>
      <c r="I198" s="8">
        <v>17.190000000000001</v>
      </c>
      <c r="J198" s="8">
        <v>14.62</v>
      </c>
      <c r="K198" s="8">
        <v>20.75</v>
      </c>
      <c r="L198" s="8">
        <v>2.13</v>
      </c>
      <c r="M198" s="8">
        <v>54.69</v>
      </c>
      <c r="N198" s="23">
        <v>-67135.611000000004</v>
      </c>
      <c r="O198" s="23">
        <v>345607.33199999999</v>
      </c>
      <c r="P198" s="23">
        <v>64041.987999999998</v>
      </c>
      <c r="Q198" s="23">
        <v>108065.007</v>
      </c>
      <c r="R198" s="23">
        <v>453672.33899999998</v>
      </c>
      <c r="S198" s="23">
        <v>386536.728</v>
      </c>
      <c r="T198" s="9">
        <f t="shared" si="22"/>
        <v>2057.4539986798677</v>
      </c>
      <c r="U198" s="9">
        <f t="shared" si="23"/>
        <v>1702.9425214521452</v>
      </c>
      <c r="V198" s="9">
        <f t="shared" si="24"/>
        <v>1824.9892118811881</v>
      </c>
      <c r="W198" s="9">
        <f t="shared" si="25"/>
        <v>187.04127260726071</v>
      </c>
      <c r="X198" s="9">
        <f t="shared" si="26"/>
        <v>154.81295649564956</v>
      </c>
    </row>
    <row r="199" spans="1:24">
      <c r="A199" t="str">
        <f t="shared" si="21"/>
        <v>&lt; 31</v>
      </c>
      <c r="B199" t="s">
        <v>252</v>
      </c>
      <c r="C199" s="5" t="s">
        <v>255</v>
      </c>
      <c r="D199" s="6">
        <v>11</v>
      </c>
      <c r="E199" s="7">
        <v>8.5</v>
      </c>
      <c r="F199" s="7">
        <f t="shared" si="27"/>
        <v>2.12</v>
      </c>
      <c r="G199" s="10">
        <f t="shared" si="19"/>
        <v>0.43396226415094341</v>
      </c>
      <c r="H199" s="10">
        <f t="shared" si="20"/>
        <v>0.52830188679245282</v>
      </c>
      <c r="I199" s="8">
        <v>0.92</v>
      </c>
      <c r="J199" s="8">
        <v>0.2</v>
      </c>
      <c r="K199" s="8">
        <v>1</v>
      </c>
      <c r="L199" s="8">
        <v>0</v>
      </c>
      <c r="M199" s="8">
        <v>2.12</v>
      </c>
      <c r="N199" s="23"/>
      <c r="O199" s="23"/>
      <c r="P199" s="23"/>
      <c r="Q199" s="23"/>
      <c r="R199" s="23"/>
      <c r="S199" s="23"/>
      <c r="T199" s="9">
        <f t="shared" si="22"/>
        <v>0</v>
      </c>
      <c r="U199" s="9">
        <f t="shared" si="23"/>
        <v>0</v>
      </c>
      <c r="V199" s="9">
        <f t="shared" si="24"/>
        <v>0</v>
      </c>
      <c r="W199" s="9">
        <f t="shared" si="25"/>
        <v>0</v>
      </c>
      <c r="X199" s="9">
        <f t="shared" si="26"/>
        <v>0</v>
      </c>
    </row>
    <row r="200" spans="1:24">
      <c r="A200" t="str">
        <f t="shared" si="21"/>
        <v>91 - 120</v>
      </c>
      <c r="B200" t="s">
        <v>256</v>
      </c>
      <c r="C200" s="5" t="s">
        <v>257</v>
      </c>
      <c r="D200" s="6">
        <v>114</v>
      </c>
      <c r="E200" s="6">
        <v>111.3</v>
      </c>
      <c r="F200" s="7">
        <f t="shared" si="27"/>
        <v>29.4</v>
      </c>
      <c r="G200" s="10">
        <f t="shared" si="19"/>
        <v>0.15646258503401361</v>
      </c>
      <c r="H200" s="10">
        <f t="shared" si="20"/>
        <v>0.45918367346938777</v>
      </c>
      <c r="I200" s="8">
        <v>4.5999999999999996</v>
      </c>
      <c r="J200" s="8">
        <v>8.9</v>
      </c>
      <c r="K200" s="8">
        <v>15.9</v>
      </c>
      <c r="L200" s="8">
        <v>3.76</v>
      </c>
      <c r="M200" s="8">
        <v>33.200000000000003</v>
      </c>
      <c r="N200" s="23">
        <v>-30269.723999999998</v>
      </c>
      <c r="O200" s="23">
        <v>211703.334</v>
      </c>
      <c r="P200" s="23">
        <v>5800.0079999999998</v>
      </c>
      <c r="Q200" s="23">
        <v>55580.438000000002</v>
      </c>
      <c r="R200" s="23">
        <v>267283.772</v>
      </c>
      <c r="S200" s="23">
        <v>237014.04800000001</v>
      </c>
      <c r="T200" s="9">
        <f t="shared" si="22"/>
        <v>2349.359964061096</v>
      </c>
      <c r="U200" s="9">
        <f t="shared" si="23"/>
        <v>2077.39478885894</v>
      </c>
      <c r="V200" s="9">
        <f t="shared" si="24"/>
        <v>1902.0964420485177</v>
      </c>
      <c r="W200" s="9">
        <f t="shared" si="25"/>
        <v>213.57817855100873</v>
      </c>
      <c r="X200" s="9">
        <f t="shared" si="26"/>
        <v>188.85407171444911</v>
      </c>
    </row>
    <row r="201" spans="1:24">
      <c r="A201" t="str">
        <f t="shared" si="21"/>
        <v>&lt; 31</v>
      </c>
      <c r="B201" t="s">
        <v>256</v>
      </c>
      <c r="C201" s="5" t="s">
        <v>322</v>
      </c>
      <c r="D201" s="6">
        <v>6</v>
      </c>
      <c r="E201" s="6">
        <v>5.8</v>
      </c>
      <c r="F201" s="7">
        <f t="shared" si="27"/>
        <v>1.9000000000000001</v>
      </c>
      <c r="G201" s="10">
        <f t="shared" si="19"/>
        <v>0</v>
      </c>
      <c r="H201" s="10">
        <f t="shared" si="20"/>
        <v>5.2631578947368418E-2</v>
      </c>
      <c r="I201" s="8">
        <v>0</v>
      </c>
      <c r="J201" s="8">
        <v>0.1</v>
      </c>
      <c r="K201" s="8">
        <v>1.8</v>
      </c>
      <c r="L201" s="8">
        <v>0</v>
      </c>
      <c r="M201" s="8">
        <v>1.9</v>
      </c>
      <c r="N201" s="23">
        <v>-1118</v>
      </c>
      <c r="O201" s="23">
        <v>11027</v>
      </c>
      <c r="P201" s="23"/>
      <c r="Q201" s="23">
        <v>2100</v>
      </c>
      <c r="R201" s="23">
        <v>13127</v>
      </c>
      <c r="S201" s="23">
        <f>+R201+N201</f>
        <v>12009</v>
      </c>
      <c r="T201" s="9">
        <f t="shared" si="22"/>
        <v>2263.2758620689656</v>
      </c>
      <c r="U201" s="9">
        <f t="shared" si="23"/>
        <v>2070.5172413793102</v>
      </c>
      <c r="V201" s="9">
        <f t="shared" si="24"/>
        <v>1901.2068965517242</v>
      </c>
      <c r="W201" s="9">
        <f t="shared" si="25"/>
        <v>205.75235109717869</v>
      </c>
      <c r="X201" s="9">
        <f t="shared" si="26"/>
        <v>188.22884012539183</v>
      </c>
    </row>
    <row r="202" spans="1:24">
      <c r="A202" t="str">
        <f t="shared" si="21"/>
        <v>61 - 90</v>
      </c>
      <c r="B202" t="s">
        <v>258</v>
      </c>
      <c r="C202" s="5" t="s">
        <v>259</v>
      </c>
      <c r="D202" s="6">
        <v>84</v>
      </c>
      <c r="E202" s="7">
        <v>87.125</v>
      </c>
      <c r="F202" s="7">
        <f t="shared" ref="F202:F223" si="28">+I202+J202+K202</f>
        <v>21.830000000000002</v>
      </c>
      <c r="G202" s="10">
        <f t="shared" ref="G202:G223" si="29">+I202/F202</f>
        <v>0.14567109482363719</v>
      </c>
      <c r="H202" s="10">
        <f t="shared" ref="H202:H223" si="30">+(I202+J202)/F202</f>
        <v>0.32203389830508472</v>
      </c>
      <c r="I202" s="8">
        <v>3.18</v>
      </c>
      <c r="J202" s="8">
        <v>3.85</v>
      </c>
      <c r="K202" s="8">
        <v>14.8</v>
      </c>
      <c r="L202" s="8">
        <v>0.84</v>
      </c>
      <c r="M202" s="8">
        <v>22.67</v>
      </c>
      <c r="N202" s="23">
        <v>-31310.975999999999</v>
      </c>
      <c r="O202" s="23">
        <v>136213.48800000001</v>
      </c>
      <c r="P202" s="23">
        <v>11220</v>
      </c>
      <c r="Q202" s="23">
        <v>35560.980000000003</v>
      </c>
      <c r="R202" s="23">
        <v>171774.46799999999</v>
      </c>
      <c r="S202" s="23">
        <v>140463.492</v>
      </c>
      <c r="T202" s="9">
        <f t="shared" si="22"/>
        <v>1842.8059454806312</v>
      </c>
      <c r="U202" s="9">
        <f t="shared" si="23"/>
        <v>1483.4260200860831</v>
      </c>
      <c r="V202" s="9">
        <f t="shared" si="24"/>
        <v>1563.4259741750361</v>
      </c>
      <c r="W202" s="9">
        <f t="shared" si="25"/>
        <v>167.52781322551192</v>
      </c>
      <c r="X202" s="9">
        <f t="shared" si="26"/>
        <v>134.85691091691663</v>
      </c>
    </row>
    <row r="203" spans="1:24">
      <c r="A203" t="str">
        <f t="shared" ref="A203:A222" si="31">VLOOKUP(E203,$AG$9:$AH$13,2)</f>
        <v>31 - 60</v>
      </c>
      <c r="B203" t="s">
        <v>258</v>
      </c>
      <c r="C203" s="5" t="s">
        <v>260</v>
      </c>
      <c r="D203" s="6">
        <v>57</v>
      </c>
      <c r="E203" s="7">
        <v>56.5</v>
      </c>
      <c r="F203" s="7">
        <f t="shared" si="28"/>
        <v>11</v>
      </c>
      <c r="G203" s="10">
        <f t="shared" si="29"/>
        <v>0.22363636363636363</v>
      </c>
      <c r="H203" s="10">
        <f t="shared" si="30"/>
        <v>0.67181818181818176</v>
      </c>
      <c r="I203" s="8">
        <v>2.46</v>
      </c>
      <c r="J203" s="8">
        <v>4.93</v>
      </c>
      <c r="K203" s="8">
        <v>3.61</v>
      </c>
      <c r="L203" s="8">
        <v>0</v>
      </c>
      <c r="M203" s="8">
        <v>11</v>
      </c>
      <c r="N203" s="23">
        <v>-18326.598000000002</v>
      </c>
      <c r="O203" s="23">
        <v>60034.951000000001</v>
      </c>
      <c r="P203" s="23">
        <v>536</v>
      </c>
      <c r="Q203" s="23">
        <v>15438.581</v>
      </c>
      <c r="R203" s="23">
        <v>75473.532000000007</v>
      </c>
      <c r="S203" s="23">
        <v>57146.934000000001</v>
      </c>
      <c r="T203" s="9">
        <f t="shared" ref="T203:T223" si="32">+(R203-P203)/E203</f>
        <v>1326.3280000000002</v>
      </c>
      <c r="U203" s="9">
        <f t="shared" ref="U203:U223" si="33">+(S203-P203)/E203</f>
        <v>1001.9634336283186</v>
      </c>
      <c r="V203" s="9">
        <f t="shared" ref="V203:V223" si="34">+O203/E203</f>
        <v>1062.5655044247787</v>
      </c>
      <c r="W203" s="9">
        <f t="shared" ref="W203:W223" si="35">+T203/$W$1</f>
        <v>120.57527272727275</v>
      </c>
      <c r="X203" s="9">
        <f t="shared" ref="X203:X223" si="36">+U203/$W$1</f>
        <v>91.087584875301687</v>
      </c>
    </row>
    <row r="204" spans="1:24">
      <c r="A204" t="str">
        <f t="shared" si="31"/>
        <v>61 - 90</v>
      </c>
      <c r="B204" t="s">
        <v>261</v>
      </c>
      <c r="C204" s="5" t="s">
        <v>262</v>
      </c>
      <c r="D204" s="6">
        <v>84</v>
      </c>
      <c r="E204" s="7">
        <v>86.875</v>
      </c>
      <c r="F204" s="7">
        <f t="shared" si="28"/>
        <v>26.21</v>
      </c>
      <c r="G204" s="10">
        <f t="shared" si="29"/>
        <v>0.33918351774132011</v>
      </c>
      <c r="H204" s="10">
        <f t="shared" si="30"/>
        <v>0.44410530331934378</v>
      </c>
      <c r="I204" s="8">
        <v>8.89</v>
      </c>
      <c r="J204" s="8">
        <v>2.75</v>
      </c>
      <c r="K204" s="8">
        <v>14.57</v>
      </c>
      <c r="L204" s="8">
        <v>1.9</v>
      </c>
      <c r="M204" s="8">
        <v>28.11</v>
      </c>
      <c r="N204" s="23">
        <v>-32280.428</v>
      </c>
      <c r="O204" s="23">
        <v>183038.74</v>
      </c>
      <c r="P204" s="23">
        <v>11155.284</v>
      </c>
      <c r="Q204" s="23">
        <v>28791.850999999999</v>
      </c>
      <c r="R204" s="23">
        <v>211830.59099999999</v>
      </c>
      <c r="S204" s="23">
        <v>179550.163</v>
      </c>
      <c r="T204" s="9">
        <f t="shared" si="32"/>
        <v>2309.9315913669061</v>
      </c>
      <c r="U204" s="9">
        <f t="shared" si="33"/>
        <v>1938.3583194244607</v>
      </c>
      <c r="V204" s="9">
        <f t="shared" si="34"/>
        <v>2106.9207482014385</v>
      </c>
      <c r="W204" s="9">
        <f t="shared" si="35"/>
        <v>209.99378103335511</v>
      </c>
      <c r="X204" s="9">
        <f t="shared" si="36"/>
        <v>176.21439267495097</v>
      </c>
    </row>
    <row r="205" spans="1:24">
      <c r="A205" t="str">
        <f t="shared" si="31"/>
        <v>121 &gt;</v>
      </c>
      <c r="B205" t="s">
        <v>261</v>
      </c>
      <c r="C205" s="5" t="s">
        <v>61</v>
      </c>
      <c r="D205" s="6">
        <v>118</v>
      </c>
      <c r="E205" s="7">
        <v>121.75</v>
      </c>
      <c r="F205" s="7">
        <f t="shared" si="28"/>
        <v>31.450000000000003</v>
      </c>
      <c r="G205" s="10">
        <f t="shared" si="29"/>
        <v>0.273449920508744</v>
      </c>
      <c r="H205" s="10">
        <f t="shared" si="30"/>
        <v>0.45914149443561203</v>
      </c>
      <c r="I205" s="8">
        <v>8.6</v>
      </c>
      <c r="J205" s="8">
        <v>5.84</v>
      </c>
      <c r="K205" s="8">
        <v>17.010000000000002</v>
      </c>
      <c r="L205" s="8">
        <v>2.75</v>
      </c>
      <c r="M205" s="8">
        <v>34.200000000000003</v>
      </c>
      <c r="N205" s="23">
        <v>-46123.233999999997</v>
      </c>
      <c r="O205" s="23">
        <v>228390.67300000001</v>
      </c>
      <c r="P205" s="23">
        <v>20254.68</v>
      </c>
      <c r="Q205" s="23">
        <v>50080.87</v>
      </c>
      <c r="R205" s="23">
        <v>278471.54300000001</v>
      </c>
      <c r="S205" s="23">
        <v>232348.30900000001</v>
      </c>
      <c r="T205" s="9">
        <f t="shared" si="32"/>
        <v>2120.877724845996</v>
      </c>
      <c r="U205" s="9">
        <f t="shared" si="33"/>
        <v>1742.0421273100617</v>
      </c>
      <c r="V205" s="9">
        <f t="shared" si="34"/>
        <v>1875.8987515400411</v>
      </c>
      <c r="W205" s="9">
        <f t="shared" si="35"/>
        <v>192.80706589509055</v>
      </c>
      <c r="X205" s="9">
        <f t="shared" si="36"/>
        <v>158.36746611909652</v>
      </c>
    </row>
    <row r="206" spans="1:24">
      <c r="A206" t="str">
        <f t="shared" si="31"/>
        <v>121 &gt;</v>
      </c>
      <c r="B206" t="s">
        <v>261</v>
      </c>
      <c r="C206" s="5" t="s">
        <v>263</v>
      </c>
      <c r="D206" s="6">
        <v>120</v>
      </c>
      <c r="E206" s="7">
        <v>125.125</v>
      </c>
      <c r="F206" s="7">
        <f t="shared" si="28"/>
        <v>33.64</v>
      </c>
      <c r="G206" s="10">
        <f t="shared" si="29"/>
        <v>0.24286563614744353</v>
      </c>
      <c r="H206" s="10">
        <f t="shared" si="30"/>
        <v>0.5139714625445897</v>
      </c>
      <c r="I206" s="8">
        <v>8.17</v>
      </c>
      <c r="J206" s="8">
        <v>9.1199999999999992</v>
      </c>
      <c r="K206" s="8">
        <v>16.350000000000001</v>
      </c>
      <c r="L206" s="8">
        <v>2.63</v>
      </c>
      <c r="M206" s="8">
        <v>36.270000000000003</v>
      </c>
      <c r="N206" s="23">
        <v>-43281.108999999997</v>
      </c>
      <c r="O206" s="23">
        <v>243538.361</v>
      </c>
      <c r="P206" s="23">
        <v>31163.892</v>
      </c>
      <c r="Q206" s="23">
        <v>64886.802000000003</v>
      </c>
      <c r="R206" s="23">
        <v>308425.163</v>
      </c>
      <c r="S206" s="23">
        <v>265144.054</v>
      </c>
      <c r="T206" s="9">
        <f t="shared" si="32"/>
        <v>2215.8742937062939</v>
      </c>
      <c r="U206" s="9">
        <f t="shared" si="33"/>
        <v>1869.9713246753247</v>
      </c>
      <c r="V206" s="9">
        <f t="shared" si="34"/>
        <v>1946.3605274725276</v>
      </c>
      <c r="W206" s="9">
        <f t="shared" si="35"/>
        <v>201.44311760966309</v>
      </c>
      <c r="X206" s="9">
        <f t="shared" si="36"/>
        <v>169.99739315230224</v>
      </c>
    </row>
    <row r="207" spans="1:24">
      <c r="A207" t="str">
        <f t="shared" si="31"/>
        <v>121 &gt;</v>
      </c>
      <c r="B207" t="s">
        <v>261</v>
      </c>
      <c r="C207" s="5" t="s">
        <v>264</v>
      </c>
      <c r="D207" s="6">
        <v>123</v>
      </c>
      <c r="E207" s="7">
        <v>125.875</v>
      </c>
      <c r="F207" s="7">
        <f t="shared" si="28"/>
        <v>31.05</v>
      </c>
      <c r="G207" s="10">
        <f t="shared" si="29"/>
        <v>0.37262479871175525</v>
      </c>
      <c r="H207" s="10">
        <f t="shared" si="30"/>
        <v>0.63091787439613523</v>
      </c>
      <c r="I207" s="8">
        <v>11.57</v>
      </c>
      <c r="J207" s="8">
        <v>8.02</v>
      </c>
      <c r="K207" s="8">
        <v>11.46</v>
      </c>
      <c r="L207" s="8">
        <v>2.5</v>
      </c>
      <c r="M207" s="8">
        <v>33.549999999999997</v>
      </c>
      <c r="N207" s="23">
        <v>-47145.807999999997</v>
      </c>
      <c r="O207" s="23">
        <v>258819.989</v>
      </c>
      <c r="P207" s="23">
        <v>22432.778999999999</v>
      </c>
      <c r="Q207" s="23">
        <v>55944.55</v>
      </c>
      <c r="R207" s="23">
        <v>314764.53899999999</v>
      </c>
      <c r="S207" s="23">
        <v>267618.73100000003</v>
      </c>
      <c r="T207" s="9">
        <f t="shared" si="32"/>
        <v>2322.3972989076465</v>
      </c>
      <c r="U207" s="9">
        <f t="shared" si="33"/>
        <v>1947.852647467726</v>
      </c>
      <c r="V207" s="9">
        <f t="shared" si="34"/>
        <v>2056.1667447864947</v>
      </c>
      <c r="W207" s="9">
        <f t="shared" si="35"/>
        <v>211.12702717342242</v>
      </c>
      <c r="X207" s="9">
        <f t="shared" si="36"/>
        <v>177.0775134061569</v>
      </c>
    </row>
    <row r="208" spans="1:24">
      <c r="A208" t="str">
        <f t="shared" si="31"/>
        <v>61 - 90</v>
      </c>
      <c r="B208" t="s">
        <v>261</v>
      </c>
      <c r="C208" s="5" t="s">
        <v>265</v>
      </c>
      <c r="D208" s="6">
        <v>68</v>
      </c>
      <c r="E208" s="7">
        <v>66.625</v>
      </c>
      <c r="F208" s="7">
        <f t="shared" si="28"/>
        <v>18.439999999999998</v>
      </c>
      <c r="G208" s="10">
        <f t="shared" si="29"/>
        <v>0.20715835140997832</v>
      </c>
      <c r="H208" s="10">
        <f t="shared" si="30"/>
        <v>0.66485900216919747</v>
      </c>
      <c r="I208" s="8">
        <v>3.82</v>
      </c>
      <c r="J208" s="8">
        <v>8.44</v>
      </c>
      <c r="K208" s="8">
        <v>6.18</v>
      </c>
      <c r="L208" s="8">
        <v>1.8</v>
      </c>
      <c r="M208" s="8">
        <v>20.239999999999998</v>
      </c>
      <c r="N208" s="23">
        <v>-24138.69</v>
      </c>
      <c r="O208" s="23">
        <v>140327.935</v>
      </c>
      <c r="P208" s="23">
        <v>38881.692000000003</v>
      </c>
      <c r="Q208" s="23">
        <v>65044.355000000003</v>
      </c>
      <c r="R208" s="23">
        <v>205372.29</v>
      </c>
      <c r="S208" s="23">
        <v>181233.6</v>
      </c>
      <c r="T208" s="9">
        <f t="shared" si="32"/>
        <v>2498.9207954971857</v>
      </c>
      <c r="U208" s="9">
        <f t="shared" si="33"/>
        <v>2136.6140037523451</v>
      </c>
      <c r="V208" s="9">
        <f t="shared" si="34"/>
        <v>2106.2354221388368</v>
      </c>
      <c r="W208" s="9">
        <f t="shared" si="35"/>
        <v>227.17461777247144</v>
      </c>
      <c r="X208" s="9">
        <f t="shared" si="36"/>
        <v>194.23763670475864</v>
      </c>
    </row>
    <row r="209" spans="1:24">
      <c r="A209" t="str">
        <f t="shared" si="31"/>
        <v>&lt; 31</v>
      </c>
      <c r="B209" t="s">
        <v>266</v>
      </c>
      <c r="C209" s="5" t="s">
        <v>267</v>
      </c>
      <c r="D209" s="6">
        <v>30</v>
      </c>
      <c r="E209" s="7">
        <v>28.5</v>
      </c>
      <c r="F209" s="7">
        <f t="shared" si="28"/>
        <v>7.4700000000000006</v>
      </c>
      <c r="G209" s="10">
        <f t="shared" si="29"/>
        <v>0.13788487282463185</v>
      </c>
      <c r="H209" s="10">
        <f t="shared" si="30"/>
        <v>0.52342704149933061</v>
      </c>
      <c r="I209" s="8">
        <v>1.03</v>
      </c>
      <c r="J209" s="8">
        <v>2.88</v>
      </c>
      <c r="K209" s="8">
        <v>3.56</v>
      </c>
      <c r="L209" s="8">
        <v>0.5</v>
      </c>
      <c r="M209" s="8">
        <v>7.97</v>
      </c>
      <c r="N209" s="23">
        <v>-9880.9210000000003</v>
      </c>
      <c r="O209" s="23">
        <v>56595.065000000002</v>
      </c>
      <c r="P209" s="23">
        <v>5017.0039999999999</v>
      </c>
      <c r="Q209" s="23">
        <v>14117.21</v>
      </c>
      <c r="R209" s="23">
        <v>70712.274999999994</v>
      </c>
      <c r="S209" s="23">
        <v>60831.353999999999</v>
      </c>
      <c r="T209" s="9">
        <f t="shared" si="32"/>
        <v>2305.0972280701753</v>
      </c>
      <c r="U209" s="9">
        <f t="shared" si="33"/>
        <v>1958.398245614035</v>
      </c>
      <c r="V209" s="9">
        <f t="shared" si="34"/>
        <v>1985.7917543859651</v>
      </c>
      <c r="W209" s="9">
        <f t="shared" si="35"/>
        <v>209.55429346092504</v>
      </c>
      <c r="X209" s="9">
        <f t="shared" si="36"/>
        <v>178.03620414673046</v>
      </c>
    </row>
    <row r="210" spans="1:24">
      <c r="A210" t="str">
        <f t="shared" si="31"/>
        <v>&lt; 31</v>
      </c>
      <c r="B210" t="s">
        <v>268</v>
      </c>
      <c r="C210" s="5" t="s">
        <v>269</v>
      </c>
      <c r="D210" s="6">
        <v>23</v>
      </c>
      <c r="E210" s="7">
        <v>20.625</v>
      </c>
      <c r="F210" s="7">
        <f t="shared" si="28"/>
        <v>7.63</v>
      </c>
      <c r="G210" s="10">
        <f t="shared" si="29"/>
        <v>0.13106159895150721</v>
      </c>
      <c r="H210" s="10">
        <f t="shared" si="30"/>
        <v>0.13106159895150721</v>
      </c>
      <c r="I210" s="8">
        <v>1</v>
      </c>
      <c r="J210" s="8">
        <v>0</v>
      </c>
      <c r="K210" s="8">
        <v>6.63</v>
      </c>
      <c r="L210" s="8">
        <v>0.56000000000000005</v>
      </c>
      <c r="M210" s="8">
        <v>8.19</v>
      </c>
      <c r="N210" s="23">
        <v>-8308.8369999999995</v>
      </c>
      <c r="O210" s="23">
        <v>40351.025000000001</v>
      </c>
      <c r="P210" s="23">
        <v>4242.7079999999996</v>
      </c>
      <c r="Q210" s="23">
        <v>11052.911</v>
      </c>
      <c r="R210" s="23">
        <v>51403.936000000002</v>
      </c>
      <c r="S210" s="23">
        <v>43095.099000000002</v>
      </c>
      <c r="T210" s="9">
        <f t="shared" si="32"/>
        <v>2286.6049939393943</v>
      </c>
      <c r="U210" s="9">
        <f t="shared" si="33"/>
        <v>1883.752290909091</v>
      </c>
      <c r="V210" s="9">
        <f t="shared" si="34"/>
        <v>1956.4133333333334</v>
      </c>
      <c r="W210" s="9">
        <f t="shared" si="35"/>
        <v>207.87318126721766</v>
      </c>
      <c r="X210" s="9">
        <f t="shared" si="36"/>
        <v>171.25020826446283</v>
      </c>
    </row>
    <row r="211" spans="1:24">
      <c r="A211" t="str">
        <f t="shared" si="31"/>
        <v>61 - 90</v>
      </c>
      <c r="B211" t="s">
        <v>270</v>
      </c>
      <c r="C211" s="5" t="s">
        <v>271</v>
      </c>
      <c r="D211" s="6">
        <v>85</v>
      </c>
      <c r="E211" s="7">
        <v>85.5</v>
      </c>
      <c r="F211" s="7">
        <f t="shared" si="28"/>
        <v>28.810000000000002</v>
      </c>
      <c r="G211" s="10">
        <f t="shared" si="29"/>
        <v>0.23012842762929536</v>
      </c>
      <c r="H211" s="10">
        <f t="shared" si="30"/>
        <v>0.46719888927455744</v>
      </c>
      <c r="I211" s="8">
        <v>6.63</v>
      </c>
      <c r="J211" s="8">
        <v>6.83</v>
      </c>
      <c r="K211" s="8">
        <v>15.35</v>
      </c>
      <c r="L211" s="8">
        <v>1.75</v>
      </c>
      <c r="M211" s="8">
        <v>30.56</v>
      </c>
      <c r="N211" s="23">
        <v>-36720.411999999997</v>
      </c>
      <c r="O211" s="23">
        <v>183583.07800000001</v>
      </c>
      <c r="P211" s="23">
        <v>21735.648000000001</v>
      </c>
      <c r="Q211" s="23">
        <v>52417.760999999999</v>
      </c>
      <c r="R211" s="23">
        <v>236000.83900000001</v>
      </c>
      <c r="S211" s="23">
        <v>199280.427</v>
      </c>
      <c r="T211" s="9">
        <f t="shared" si="32"/>
        <v>2506.0256257309939</v>
      </c>
      <c r="U211" s="9">
        <f t="shared" si="33"/>
        <v>2076.5471228070173</v>
      </c>
      <c r="V211" s="9">
        <f t="shared" si="34"/>
        <v>2147.1705029239765</v>
      </c>
      <c r="W211" s="9">
        <f t="shared" si="35"/>
        <v>227.82051143009036</v>
      </c>
      <c r="X211" s="9">
        <f t="shared" si="36"/>
        <v>188.77701116427431</v>
      </c>
    </row>
    <row r="212" spans="1:24">
      <c r="A212" t="str">
        <f t="shared" si="31"/>
        <v>61 - 90</v>
      </c>
      <c r="B212" t="s">
        <v>272</v>
      </c>
      <c r="C212" s="5" t="s">
        <v>273</v>
      </c>
      <c r="D212" s="6">
        <v>72</v>
      </c>
      <c r="E212" s="7">
        <v>69.75</v>
      </c>
      <c r="F212" s="7">
        <f t="shared" si="28"/>
        <v>25.82</v>
      </c>
      <c r="G212" s="10">
        <f t="shared" si="29"/>
        <v>0.14872192099147946</v>
      </c>
      <c r="H212" s="10">
        <f t="shared" si="30"/>
        <v>0.37955073586367161</v>
      </c>
      <c r="I212" s="8">
        <v>3.84</v>
      </c>
      <c r="J212" s="8">
        <v>5.96</v>
      </c>
      <c r="K212" s="8">
        <v>16.02</v>
      </c>
      <c r="L212" s="8">
        <v>1.33</v>
      </c>
      <c r="M212" s="8">
        <v>27.15</v>
      </c>
      <c r="N212" s="23">
        <v>-14686.079</v>
      </c>
      <c r="O212" s="23">
        <v>145608.43100000001</v>
      </c>
      <c r="P212" s="23">
        <v>17136.562000000002</v>
      </c>
      <c r="Q212" s="23">
        <v>43536.535000000003</v>
      </c>
      <c r="R212" s="23">
        <v>189144.96599999999</v>
      </c>
      <c r="S212" s="23">
        <v>174458.88699999999</v>
      </c>
      <c r="T212" s="9">
        <f t="shared" si="32"/>
        <v>2466.0703082437271</v>
      </c>
      <c r="U212" s="9">
        <f t="shared" si="33"/>
        <v>2255.5172043010748</v>
      </c>
      <c r="V212" s="9">
        <f t="shared" si="34"/>
        <v>2087.576071684588</v>
      </c>
      <c r="W212" s="9">
        <f t="shared" si="35"/>
        <v>224.18820984033883</v>
      </c>
      <c r="X212" s="9">
        <f t="shared" si="36"/>
        <v>205.04701857282498</v>
      </c>
    </row>
    <row r="213" spans="1:24">
      <c r="A213" t="str">
        <f t="shared" si="31"/>
        <v>31 - 60</v>
      </c>
      <c r="B213" t="s">
        <v>272</v>
      </c>
      <c r="C213" s="5" t="s">
        <v>274</v>
      </c>
      <c r="D213" s="6">
        <v>43</v>
      </c>
      <c r="E213" s="7">
        <v>42.625</v>
      </c>
      <c r="F213" s="7">
        <f t="shared" si="28"/>
        <v>12.51</v>
      </c>
      <c r="G213" s="10">
        <f t="shared" si="29"/>
        <v>0.2501998401278977</v>
      </c>
      <c r="H213" s="10">
        <f t="shared" si="30"/>
        <v>0.64028776978417268</v>
      </c>
      <c r="I213" s="8">
        <v>3.13</v>
      </c>
      <c r="J213" s="8">
        <v>4.88</v>
      </c>
      <c r="K213" s="8">
        <v>4.5</v>
      </c>
      <c r="L213" s="8">
        <v>0.25</v>
      </c>
      <c r="M213" s="8">
        <v>12.76</v>
      </c>
      <c r="N213" s="23">
        <v>-7689.8779999999997</v>
      </c>
      <c r="O213" s="23">
        <v>68535.241999999998</v>
      </c>
      <c r="P213" s="23">
        <v>12621.455</v>
      </c>
      <c r="Q213" s="23">
        <v>23211.357</v>
      </c>
      <c r="R213" s="23">
        <v>91746.599000000002</v>
      </c>
      <c r="S213" s="23">
        <v>84056.721000000005</v>
      </c>
      <c r="T213" s="9">
        <f t="shared" si="32"/>
        <v>1856.3083636363635</v>
      </c>
      <c r="U213" s="9">
        <f t="shared" si="33"/>
        <v>1675.900668621701</v>
      </c>
      <c r="V213" s="9">
        <f t="shared" si="34"/>
        <v>1607.8649149560117</v>
      </c>
      <c r="W213" s="9">
        <f t="shared" si="35"/>
        <v>168.75530578512397</v>
      </c>
      <c r="X213" s="9">
        <f t="shared" si="36"/>
        <v>152.35460623833646</v>
      </c>
    </row>
    <row r="214" spans="1:24">
      <c r="A214" t="str">
        <f t="shared" si="31"/>
        <v>31 - 60</v>
      </c>
      <c r="B214" t="s">
        <v>275</v>
      </c>
      <c r="C214" s="5" t="s">
        <v>276</v>
      </c>
      <c r="D214" s="6">
        <v>40</v>
      </c>
      <c r="E214" s="7">
        <v>37.5</v>
      </c>
      <c r="F214" s="7">
        <f t="shared" si="28"/>
        <v>12.79</v>
      </c>
      <c r="G214" s="10">
        <f t="shared" si="29"/>
        <v>0.14542611415168102</v>
      </c>
      <c r="H214" s="10">
        <f t="shared" si="30"/>
        <v>0.2611415168100078</v>
      </c>
      <c r="I214" s="8">
        <v>1.86</v>
      </c>
      <c r="J214" s="8">
        <v>1.48</v>
      </c>
      <c r="K214" s="8">
        <v>9.4499999999999993</v>
      </c>
      <c r="L214" s="8">
        <v>1.42</v>
      </c>
      <c r="M214" s="8">
        <v>14.21</v>
      </c>
      <c r="N214" s="23">
        <v>-27882.37</v>
      </c>
      <c r="O214" s="23">
        <v>94771.356</v>
      </c>
      <c r="P214" s="23">
        <v>14965.870999999999</v>
      </c>
      <c r="Q214" s="23">
        <v>27724.346000000001</v>
      </c>
      <c r="R214" s="23">
        <v>122495.702</v>
      </c>
      <c r="S214" s="23">
        <v>94613.331999999995</v>
      </c>
      <c r="T214" s="9">
        <f t="shared" si="32"/>
        <v>2867.46216</v>
      </c>
      <c r="U214" s="9">
        <f t="shared" si="33"/>
        <v>2123.9322933333333</v>
      </c>
      <c r="V214" s="9">
        <f t="shared" si="34"/>
        <v>2527.2361599999999</v>
      </c>
      <c r="W214" s="9">
        <f t="shared" si="35"/>
        <v>260.67837818181818</v>
      </c>
      <c r="X214" s="9">
        <f t="shared" si="36"/>
        <v>193.08475393939395</v>
      </c>
    </row>
    <row r="215" spans="1:24">
      <c r="A215" t="str">
        <f t="shared" si="31"/>
        <v>91 - 120</v>
      </c>
      <c r="B215" t="s">
        <v>277</v>
      </c>
      <c r="C215" s="5" t="s">
        <v>276</v>
      </c>
      <c r="D215" s="6">
        <v>96</v>
      </c>
      <c r="E215" s="7">
        <v>98</v>
      </c>
      <c r="F215" s="7">
        <f t="shared" si="28"/>
        <v>27.959999999999997</v>
      </c>
      <c r="G215" s="10">
        <f t="shared" si="29"/>
        <v>0.16559370529327613</v>
      </c>
      <c r="H215" s="10">
        <f t="shared" si="30"/>
        <v>0.20135908440629471</v>
      </c>
      <c r="I215" s="8">
        <v>4.63</v>
      </c>
      <c r="J215" s="8">
        <v>1</v>
      </c>
      <c r="K215" s="8">
        <v>22.33</v>
      </c>
      <c r="L215" s="8">
        <v>2.75</v>
      </c>
      <c r="M215" s="8">
        <v>30.71</v>
      </c>
      <c r="N215" s="23">
        <v>-58774.925999999999</v>
      </c>
      <c r="O215" s="23">
        <v>185040.61300000001</v>
      </c>
      <c r="P215" s="23">
        <v>67099</v>
      </c>
      <c r="Q215" s="23">
        <v>92273.364000000001</v>
      </c>
      <c r="R215" s="23">
        <v>277313.97700000001</v>
      </c>
      <c r="S215" s="23">
        <v>218539.05100000001</v>
      </c>
      <c r="T215" s="9">
        <f t="shared" si="32"/>
        <v>2145.0507857142857</v>
      </c>
      <c r="U215" s="9">
        <f t="shared" si="33"/>
        <v>1545.3066428571428</v>
      </c>
      <c r="V215" s="9">
        <f t="shared" si="34"/>
        <v>1888.1695204081634</v>
      </c>
      <c r="W215" s="9">
        <f t="shared" si="35"/>
        <v>195.00461688311688</v>
      </c>
      <c r="X215" s="9">
        <f t="shared" si="36"/>
        <v>140.48242207792208</v>
      </c>
    </row>
    <row r="216" spans="1:24">
      <c r="A216" t="str">
        <f t="shared" si="31"/>
        <v>61 - 90</v>
      </c>
      <c r="B216" t="s">
        <v>277</v>
      </c>
      <c r="C216" s="5" t="s">
        <v>278</v>
      </c>
      <c r="D216" s="6">
        <v>79</v>
      </c>
      <c r="E216" s="7">
        <v>80.125</v>
      </c>
      <c r="F216" s="7">
        <f t="shared" si="28"/>
        <v>26.15</v>
      </c>
      <c r="G216" s="10">
        <f t="shared" si="29"/>
        <v>0.28871892925430209</v>
      </c>
      <c r="H216" s="10">
        <f t="shared" si="30"/>
        <v>0.38049713193116635</v>
      </c>
      <c r="I216" s="8">
        <v>7.55</v>
      </c>
      <c r="J216" s="8">
        <v>2.4</v>
      </c>
      <c r="K216" s="8">
        <v>16.2</v>
      </c>
      <c r="L216" s="8">
        <v>1</v>
      </c>
      <c r="M216" s="8">
        <v>27.15</v>
      </c>
      <c r="N216" s="23">
        <v>-41736.879999999997</v>
      </c>
      <c r="O216" s="23">
        <v>178855.212</v>
      </c>
      <c r="P216" s="23">
        <v>24552</v>
      </c>
      <c r="Q216" s="23">
        <v>47331.353999999999</v>
      </c>
      <c r="R216" s="23">
        <v>226186.56599999999</v>
      </c>
      <c r="S216" s="23">
        <v>184449.68599999999</v>
      </c>
      <c r="T216" s="9">
        <f t="shared" si="32"/>
        <v>2516.5000436817472</v>
      </c>
      <c r="U216" s="9">
        <f t="shared" si="33"/>
        <v>1995.6029453978158</v>
      </c>
      <c r="V216" s="9">
        <f t="shared" si="34"/>
        <v>2232.202333853354</v>
      </c>
      <c r="W216" s="9">
        <f t="shared" si="35"/>
        <v>228.77273124379519</v>
      </c>
      <c r="X216" s="9">
        <f t="shared" si="36"/>
        <v>181.41844958161963</v>
      </c>
    </row>
    <row r="217" spans="1:24">
      <c r="A217" t="str">
        <f t="shared" si="31"/>
        <v>61 - 90</v>
      </c>
      <c r="B217" t="s">
        <v>279</v>
      </c>
      <c r="C217" s="5" t="s">
        <v>280</v>
      </c>
      <c r="D217" s="6">
        <v>84</v>
      </c>
      <c r="E217" s="7">
        <v>85.625</v>
      </c>
      <c r="F217" s="7">
        <f t="shared" si="28"/>
        <v>26.25</v>
      </c>
      <c r="G217" s="10">
        <f t="shared" si="29"/>
        <v>0.33523809523809528</v>
      </c>
      <c r="H217" s="10">
        <f t="shared" si="30"/>
        <v>0.70857142857142863</v>
      </c>
      <c r="I217" s="8">
        <v>8.8000000000000007</v>
      </c>
      <c r="J217" s="8">
        <v>9.8000000000000007</v>
      </c>
      <c r="K217" s="8">
        <v>7.65</v>
      </c>
      <c r="L217" s="8">
        <v>3.43</v>
      </c>
      <c r="M217" s="8">
        <v>29.68</v>
      </c>
      <c r="N217" s="23">
        <v>-40336.201999999997</v>
      </c>
      <c r="O217" s="23">
        <v>190829.326</v>
      </c>
      <c r="P217" s="23">
        <v>30680.65</v>
      </c>
      <c r="Q217" s="23">
        <v>65697.837</v>
      </c>
      <c r="R217" s="23">
        <v>256527.163</v>
      </c>
      <c r="S217" s="23">
        <v>216190.96100000001</v>
      </c>
      <c r="T217" s="9">
        <f t="shared" si="32"/>
        <v>2637.6235094890512</v>
      </c>
      <c r="U217" s="9">
        <f t="shared" si="33"/>
        <v>2166.5437781021901</v>
      </c>
      <c r="V217" s="9">
        <f t="shared" si="34"/>
        <v>2228.6636613138685</v>
      </c>
      <c r="W217" s="9">
        <f t="shared" si="35"/>
        <v>239.78395540809558</v>
      </c>
      <c r="X217" s="9">
        <f t="shared" si="36"/>
        <v>196.95852528201729</v>
      </c>
    </row>
    <row r="218" spans="1:24">
      <c r="A218" t="str">
        <f t="shared" si="31"/>
        <v>&lt; 31</v>
      </c>
      <c r="B218" t="s">
        <v>281</v>
      </c>
      <c r="C218" s="5" t="s">
        <v>282</v>
      </c>
      <c r="D218" s="6">
        <v>31</v>
      </c>
      <c r="E218" s="7">
        <v>29.125</v>
      </c>
      <c r="F218" s="7">
        <f t="shared" si="28"/>
        <v>11.15</v>
      </c>
      <c r="G218" s="10">
        <f t="shared" si="29"/>
        <v>0.17937219730941703</v>
      </c>
      <c r="H218" s="10">
        <f t="shared" si="30"/>
        <v>0.26905829596412556</v>
      </c>
      <c r="I218" s="8">
        <v>2</v>
      </c>
      <c r="J218" s="8">
        <v>1</v>
      </c>
      <c r="K218" s="8">
        <v>8.15</v>
      </c>
      <c r="L218" s="8">
        <v>0</v>
      </c>
      <c r="M218" s="8">
        <v>11.15</v>
      </c>
      <c r="N218" s="23">
        <v>-8245.5709999999999</v>
      </c>
      <c r="O218" s="23">
        <v>75595.040999999997</v>
      </c>
      <c r="P218" s="23">
        <v>0</v>
      </c>
      <c r="Q218" s="23">
        <v>675</v>
      </c>
      <c r="R218" s="23">
        <v>76270.040999999997</v>
      </c>
      <c r="S218" s="23">
        <f>+R218+N218</f>
        <v>68024.47</v>
      </c>
      <c r="T218" s="9">
        <f t="shared" si="32"/>
        <v>2618.713854077253</v>
      </c>
      <c r="U218" s="9">
        <f t="shared" si="33"/>
        <v>2335.6041201716739</v>
      </c>
      <c r="V218" s="9">
        <f t="shared" si="34"/>
        <v>2595.5378884120169</v>
      </c>
      <c r="W218" s="9">
        <f t="shared" si="35"/>
        <v>238.06489582520481</v>
      </c>
      <c r="X218" s="9">
        <f t="shared" si="36"/>
        <v>212.32764728833399</v>
      </c>
    </row>
    <row r="219" spans="1:24">
      <c r="A219" t="str">
        <f t="shared" si="31"/>
        <v>&lt; 31</v>
      </c>
      <c r="B219" t="s">
        <v>283</v>
      </c>
      <c r="C219" s="5" t="s">
        <v>284</v>
      </c>
      <c r="D219" s="6">
        <v>26</v>
      </c>
      <c r="E219" s="7">
        <v>26</v>
      </c>
      <c r="F219" s="7">
        <f t="shared" si="28"/>
        <v>9.26</v>
      </c>
      <c r="G219" s="10">
        <f t="shared" si="29"/>
        <v>0.55075593952483803</v>
      </c>
      <c r="H219" s="10">
        <f t="shared" si="30"/>
        <v>0.55075593952483803</v>
      </c>
      <c r="I219" s="8">
        <v>5.0999999999999996</v>
      </c>
      <c r="J219" s="8">
        <v>0</v>
      </c>
      <c r="K219" s="8">
        <v>4.16</v>
      </c>
      <c r="L219" s="8">
        <v>0.9</v>
      </c>
      <c r="M219" s="8">
        <v>10.16</v>
      </c>
      <c r="N219" s="23">
        <v>-3998.0439999999999</v>
      </c>
      <c r="O219" s="23">
        <v>78048.887000000002</v>
      </c>
      <c r="P219" s="23">
        <v>7486.7160000000003</v>
      </c>
      <c r="Q219" s="23">
        <v>22039.579000000002</v>
      </c>
      <c r="R219" s="23">
        <v>100088.466</v>
      </c>
      <c r="S219" s="23">
        <v>96090.422000000006</v>
      </c>
      <c r="T219" s="9">
        <f t="shared" si="32"/>
        <v>3561.6057692307691</v>
      </c>
      <c r="U219" s="9">
        <f t="shared" si="33"/>
        <v>3407.8348461538462</v>
      </c>
      <c r="V219" s="9">
        <f t="shared" si="34"/>
        <v>3001.8802692307695</v>
      </c>
      <c r="W219" s="9">
        <f t="shared" si="35"/>
        <v>323.78234265734267</v>
      </c>
      <c r="X219" s="9">
        <f t="shared" si="36"/>
        <v>309.80316783216784</v>
      </c>
    </row>
    <row r="220" spans="1:24">
      <c r="A220" t="str">
        <f t="shared" si="31"/>
        <v>&lt; 31</v>
      </c>
      <c r="B220" t="s">
        <v>285</v>
      </c>
      <c r="C220" s="5" t="s">
        <v>286</v>
      </c>
      <c r="D220" s="6">
        <v>27</v>
      </c>
      <c r="E220" s="7">
        <v>26.625</v>
      </c>
      <c r="F220" s="7">
        <f t="shared" si="28"/>
        <v>9.3099999999999987</v>
      </c>
      <c r="G220" s="10">
        <f t="shared" si="29"/>
        <v>0.25349087003222343</v>
      </c>
      <c r="H220" s="10">
        <f t="shared" si="30"/>
        <v>0.46294307196562839</v>
      </c>
      <c r="I220" s="8">
        <v>2.36</v>
      </c>
      <c r="J220" s="8">
        <v>1.95</v>
      </c>
      <c r="K220" s="8">
        <v>5</v>
      </c>
      <c r="L220" s="8">
        <v>0.75</v>
      </c>
      <c r="M220" s="8">
        <v>10.06</v>
      </c>
      <c r="N220" s="23">
        <v>-9038.9040000000005</v>
      </c>
      <c r="O220" s="23">
        <v>83263.017000000007</v>
      </c>
      <c r="P220" s="23">
        <v>0</v>
      </c>
      <c r="Q220" s="23">
        <v>19282.330999999998</v>
      </c>
      <c r="R220" s="23">
        <v>102545.348</v>
      </c>
      <c r="S220" s="23">
        <v>93506.444000000003</v>
      </c>
      <c r="T220" s="9">
        <f t="shared" si="32"/>
        <v>3851.4684694835678</v>
      </c>
      <c r="U220" s="9">
        <f t="shared" si="33"/>
        <v>3511.9791173708923</v>
      </c>
      <c r="V220" s="9">
        <f t="shared" si="34"/>
        <v>3127.2494647887324</v>
      </c>
      <c r="W220" s="9">
        <f t="shared" si="35"/>
        <v>350.13349722577891</v>
      </c>
      <c r="X220" s="9">
        <f t="shared" si="36"/>
        <v>319.2708288518993</v>
      </c>
    </row>
    <row r="221" spans="1:24">
      <c r="A221" t="str">
        <f t="shared" si="31"/>
        <v>&lt; 31</v>
      </c>
      <c r="B221" t="s">
        <v>285</v>
      </c>
      <c r="C221" s="5" t="s">
        <v>287</v>
      </c>
      <c r="D221" s="6">
        <v>20</v>
      </c>
      <c r="E221" s="7">
        <v>19.75</v>
      </c>
      <c r="F221" s="7">
        <f t="shared" si="28"/>
        <v>6.3999999999999995</v>
      </c>
      <c r="G221" s="10">
        <f t="shared" si="29"/>
        <v>0.3125</v>
      </c>
      <c r="H221" s="10">
        <f t="shared" si="30"/>
        <v>0.796875</v>
      </c>
      <c r="I221" s="8">
        <v>2</v>
      </c>
      <c r="J221" s="8">
        <v>3.1</v>
      </c>
      <c r="K221" s="8">
        <v>1.3</v>
      </c>
      <c r="L221" s="8">
        <v>0.5</v>
      </c>
      <c r="M221" s="8">
        <v>6.9</v>
      </c>
      <c r="N221" s="23">
        <v>-9595.9120000000003</v>
      </c>
      <c r="O221" s="23">
        <v>46431.43</v>
      </c>
      <c r="P221" s="23">
        <v>5554.9080000000004</v>
      </c>
      <c r="Q221" s="23">
        <v>13663.992</v>
      </c>
      <c r="R221" s="23">
        <v>60095.421999999999</v>
      </c>
      <c r="S221" s="23">
        <v>50499.51</v>
      </c>
      <c r="T221" s="9">
        <f t="shared" si="32"/>
        <v>2761.5450126582277</v>
      </c>
      <c r="U221" s="9">
        <f t="shared" si="33"/>
        <v>2275.6760506329115</v>
      </c>
      <c r="V221" s="9">
        <f t="shared" si="34"/>
        <v>2350.9584810126585</v>
      </c>
      <c r="W221" s="9">
        <f t="shared" si="35"/>
        <v>251.04954660529344</v>
      </c>
      <c r="X221" s="9">
        <f t="shared" si="36"/>
        <v>206.87964096662833</v>
      </c>
    </row>
    <row r="222" spans="1:24">
      <c r="A222" t="str">
        <f t="shared" si="31"/>
        <v>31 - 60</v>
      </c>
      <c r="B222" t="s">
        <v>288</v>
      </c>
      <c r="C222" s="16" t="s">
        <v>289</v>
      </c>
      <c r="D222" s="6">
        <v>39</v>
      </c>
      <c r="E222" s="7">
        <v>36.75</v>
      </c>
      <c r="F222" s="7">
        <f t="shared" si="28"/>
        <v>13.56</v>
      </c>
      <c r="G222" s="10">
        <f t="shared" si="29"/>
        <v>0.19174041297935104</v>
      </c>
      <c r="H222" s="10">
        <f t="shared" si="30"/>
        <v>0.58775811209439532</v>
      </c>
      <c r="I222" s="8">
        <v>2.6</v>
      </c>
      <c r="J222" s="8">
        <v>5.37</v>
      </c>
      <c r="K222" s="8">
        <v>5.59</v>
      </c>
      <c r="L222" s="8">
        <v>1</v>
      </c>
      <c r="M222" s="8">
        <v>14.56</v>
      </c>
      <c r="N222" s="23">
        <v>-16741.363000000001</v>
      </c>
      <c r="O222" s="23">
        <v>92216.982999999993</v>
      </c>
      <c r="P222" s="23">
        <v>22381.088</v>
      </c>
      <c r="Q222" s="23">
        <v>38081.875999999997</v>
      </c>
      <c r="R222" s="23">
        <v>130298.859</v>
      </c>
      <c r="S222" s="23">
        <v>113557.496</v>
      </c>
      <c r="T222" s="9">
        <f t="shared" si="32"/>
        <v>2936.5379863945577</v>
      </c>
      <c r="U222" s="9">
        <f t="shared" si="33"/>
        <v>2480.9906938775507</v>
      </c>
      <c r="V222" s="9">
        <f t="shared" si="34"/>
        <v>2509.3056598639455</v>
      </c>
      <c r="W222" s="9">
        <f t="shared" si="35"/>
        <v>266.95799876314163</v>
      </c>
      <c r="X222" s="9">
        <f t="shared" si="36"/>
        <v>225.5446085343228</v>
      </c>
    </row>
    <row r="223" spans="1:24" ht="15.75" thickBot="1">
      <c r="A223" s="17"/>
      <c r="B223" s="17"/>
      <c r="C223" s="17" t="s">
        <v>303</v>
      </c>
      <c r="D223" s="18">
        <f>SUM(D9:D222)</f>
        <v>15736</v>
      </c>
      <c r="E223" s="18">
        <f>SUM(E9:E222)</f>
        <v>16027.849999999999</v>
      </c>
      <c r="F223" s="19">
        <f t="shared" si="28"/>
        <v>4299.16</v>
      </c>
      <c r="G223" s="20">
        <f t="shared" si="29"/>
        <v>0.298262916476707</v>
      </c>
      <c r="H223" s="20">
        <f t="shared" si="30"/>
        <v>0.47607206989272316</v>
      </c>
      <c r="I223" s="21">
        <f t="shared" ref="I223:S223" si="37">SUM(I9:I222)</f>
        <v>1282.2799999999995</v>
      </c>
      <c r="J223" s="21">
        <f t="shared" si="37"/>
        <v>764.43</v>
      </c>
      <c r="K223" s="21">
        <f t="shared" si="37"/>
        <v>2252.4500000000003</v>
      </c>
      <c r="L223" s="21">
        <f t="shared" si="37"/>
        <v>309.05999999999995</v>
      </c>
      <c r="M223" s="21">
        <f t="shared" si="37"/>
        <v>4608.26</v>
      </c>
      <c r="N223" s="24">
        <f t="shared" si="37"/>
        <v>-5580084.115000003</v>
      </c>
      <c r="O223" s="24">
        <f t="shared" si="37"/>
        <v>31676427.915600013</v>
      </c>
      <c r="P223" s="24">
        <f t="shared" si="37"/>
        <v>4004315.5030000005</v>
      </c>
      <c r="Q223" s="24">
        <f t="shared" si="37"/>
        <v>9044066.0050000045</v>
      </c>
      <c r="R223" s="24">
        <f t="shared" si="37"/>
        <v>40720493.920599967</v>
      </c>
      <c r="S223" s="24">
        <f t="shared" si="37"/>
        <v>35140409.805600002</v>
      </c>
      <c r="T223" s="22">
        <f t="shared" si="32"/>
        <v>2290.7737730013678</v>
      </c>
      <c r="U223" s="22">
        <f t="shared" si="33"/>
        <v>1942.6245131193521</v>
      </c>
      <c r="V223" s="22">
        <f t="shared" si="34"/>
        <v>1976.3366836849618</v>
      </c>
      <c r="W223" s="22">
        <f t="shared" si="35"/>
        <v>208.25216118194251</v>
      </c>
      <c r="X223" s="22">
        <f t="shared" si="36"/>
        <v>176.60222846539565</v>
      </c>
    </row>
    <row r="224" spans="1:24" ht="15.75" thickTop="1">
      <c r="E224" s="7"/>
      <c r="F224" s="7"/>
      <c r="G224" s="7"/>
      <c r="H224" s="7"/>
      <c r="K224" s="8"/>
      <c r="M224" s="7"/>
    </row>
    <row r="232" spans="9:9">
      <c r="I232" s="8"/>
    </row>
  </sheetData>
  <sheetProtection algorithmName="SHA-512" hashValue="JAgYIo4lTTnuKhdpegGkI2X1s10JhYqimsOV3it4gpncBjsBCByBsA+YFmZxa3Vsdu2cx6nOjBWERnqBIDHHlQ==" saltValue="hdiBUkJfB052cj+335saGw==" spinCount="100000" sheet="1" formatCells="0" formatColumns="0" formatRows="0" sort="0" autoFilter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7FAF-A51C-45D9-B4DD-F2F99EFDCFD6}">
  <dimension ref="A1:AH229"/>
  <sheetViews>
    <sheetView topLeftCell="C21" workbookViewId="0">
      <selection activeCell="A28" sqref="A28:X28"/>
    </sheetView>
  </sheetViews>
  <sheetFormatPr defaultRowHeight="15"/>
  <cols>
    <col min="2" max="2" width="31.5703125" customWidth="1"/>
    <col min="3" max="3" width="38.7109375" customWidth="1"/>
    <col min="8" max="8" width="12.140625" customWidth="1"/>
    <col min="13" max="13" width="12" customWidth="1"/>
    <col min="14" max="14" width="11.140625" customWidth="1"/>
    <col min="15" max="15" width="13" customWidth="1"/>
    <col min="16" max="17" width="11.7109375" customWidth="1"/>
    <col min="18" max="18" width="11" customWidth="1"/>
    <col min="19" max="19" width="11.42578125" customWidth="1"/>
    <col min="23" max="23" width="12.85546875" customWidth="1"/>
    <col min="24" max="24" width="13.140625" customWidth="1"/>
  </cols>
  <sheetData>
    <row r="1" spans="1:34" s="1" customFormat="1">
      <c r="A1" s="1" t="s">
        <v>0</v>
      </c>
      <c r="E1" s="2" t="s">
        <v>1</v>
      </c>
      <c r="F1" s="2"/>
      <c r="G1" s="2"/>
      <c r="H1" s="2"/>
      <c r="I1" s="2" t="s">
        <v>22</v>
      </c>
      <c r="J1" s="2"/>
      <c r="K1" s="2"/>
      <c r="L1" s="2"/>
      <c r="W1" s="1">
        <v>11</v>
      </c>
    </row>
    <row r="2" spans="1:34" ht="15.75" customHeight="1">
      <c r="A2" s="1" t="s">
        <v>23</v>
      </c>
    </row>
    <row r="3" spans="1:34" ht="5.25" customHeight="1"/>
    <row r="4" spans="1:34" s="1" customFormat="1" ht="13.5" customHeight="1">
      <c r="A4" s="1" t="s">
        <v>2</v>
      </c>
      <c r="E4" s="2"/>
      <c r="F4" s="2"/>
      <c r="G4" s="2"/>
      <c r="H4" s="2"/>
      <c r="I4" s="2"/>
      <c r="J4" s="2"/>
      <c r="K4" s="2"/>
      <c r="L4" s="2"/>
    </row>
    <row r="5" spans="1:34" s="1" customFormat="1">
      <c r="E5" s="2"/>
      <c r="F5" s="2"/>
      <c r="G5" s="2"/>
      <c r="H5" s="2"/>
      <c r="I5" s="2"/>
      <c r="J5" s="2"/>
      <c r="K5" s="2"/>
      <c r="L5" s="2"/>
    </row>
    <row r="6" spans="1:34" s="1" customFormat="1">
      <c r="E6" s="2"/>
      <c r="F6" s="2"/>
      <c r="G6" s="2"/>
      <c r="H6" s="2"/>
      <c r="I6" s="2"/>
      <c r="J6" s="2"/>
      <c r="K6" s="2"/>
      <c r="L6" s="2"/>
    </row>
    <row r="7" spans="1:34" s="1" customFormat="1">
      <c r="E7" s="2"/>
      <c r="F7" s="2"/>
      <c r="G7" s="2"/>
      <c r="H7" s="2"/>
      <c r="I7" s="2"/>
      <c r="J7" s="2"/>
      <c r="K7" s="2"/>
      <c r="L7" s="2"/>
    </row>
    <row r="8" spans="1:34" s="4" customFormat="1" ht="65.099999999999994" customHeight="1">
      <c r="A8" s="12" t="s">
        <v>3</v>
      </c>
      <c r="B8" s="58" t="s">
        <v>4</v>
      </c>
      <c r="C8" s="3" t="s">
        <v>5</v>
      </c>
      <c r="D8" s="29" t="s">
        <v>6</v>
      </c>
      <c r="E8" s="3" t="s">
        <v>7</v>
      </c>
      <c r="F8" s="12" t="s">
        <v>10</v>
      </c>
      <c r="G8" s="12" t="s">
        <v>9</v>
      </c>
      <c r="H8" s="12" t="s">
        <v>290</v>
      </c>
      <c r="I8" s="12" t="s">
        <v>299</v>
      </c>
      <c r="J8" s="12" t="s">
        <v>300</v>
      </c>
      <c r="K8" s="12" t="s">
        <v>301</v>
      </c>
      <c r="L8" s="12" t="s">
        <v>302</v>
      </c>
      <c r="M8" s="12" t="s">
        <v>8</v>
      </c>
      <c r="N8" s="14" t="s">
        <v>11</v>
      </c>
      <c r="O8" s="14" t="s">
        <v>12</v>
      </c>
      <c r="P8" s="12" t="s">
        <v>13</v>
      </c>
      <c r="Q8" s="14" t="s">
        <v>14</v>
      </c>
      <c r="R8" s="14" t="s">
        <v>15</v>
      </c>
      <c r="S8" s="13" t="s">
        <v>16</v>
      </c>
      <c r="T8" s="15" t="s">
        <v>17</v>
      </c>
      <c r="U8" s="15" t="s">
        <v>18</v>
      </c>
      <c r="V8" s="15" t="s">
        <v>19</v>
      </c>
      <c r="W8" s="15" t="s">
        <v>20</v>
      </c>
      <c r="X8" s="15" t="s">
        <v>21</v>
      </c>
      <c r="AG8" s="4" t="s">
        <v>292</v>
      </c>
      <c r="AH8" s="4" t="s">
        <v>297</v>
      </c>
    </row>
    <row r="9" spans="1:34">
      <c r="A9" s="59" t="str">
        <f t="shared" ref="A9:A45" si="0">VLOOKUP(E9,$AG$9:$AH$13,2)</f>
        <v>&lt; 31</v>
      </c>
      <c r="B9" s="32" t="s">
        <v>110</v>
      </c>
      <c r="C9" s="33" t="s">
        <v>115</v>
      </c>
      <c r="D9" s="34">
        <v>26</v>
      </c>
      <c r="E9" s="35">
        <v>25.625</v>
      </c>
      <c r="F9" s="35">
        <f t="shared" ref="F9:F45" si="1">+I9+J9+K9</f>
        <v>9.86</v>
      </c>
      <c r="G9" s="36">
        <f t="shared" ref="G9:G73" si="2">+I9/F9</f>
        <v>0.47667342799188644</v>
      </c>
      <c r="H9" s="36">
        <f t="shared" ref="H9:H73" si="3">+(I9+J9)/F9</f>
        <v>0.47667342799188644</v>
      </c>
      <c r="I9" s="37">
        <v>4.7</v>
      </c>
      <c r="J9" s="37">
        <v>0</v>
      </c>
      <c r="K9" s="37">
        <v>5.16</v>
      </c>
      <c r="L9" s="37">
        <v>0.81</v>
      </c>
      <c r="M9" s="37">
        <v>10.67</v>
      </c>
      <c r="N9" s="38">
        <v>-10408.991</v>
      </c>
      <c r="O9" s="38">
        <v>80119.407000000007</v>
      </c>
      <c r="P9" s="38">
        <v>1295.9280000000001</v>
      </c>
      <c r="Q9" s="38">
        <v>17356.052</v>
      </c>
      <c r="R9" s="38">
        <v>97475.459000000003</v>
      </c>
      <c r="S9" s="38">
        <v>87066.467999999993</v>
      </c>
      <c r="T9" s="39">
        <f t="shared" ref="T9:T73" si="4">+(R9-P9)/E9</f>
        <v>3753.3475512195123</v>
      </c>
      <c r="U9" s="39">
        <f t="shared" ref="U9:U73" si="5">+(S9-P9)/E9</f>
        <v>3347.1430243902437</v>
      </c>
      <c r="V9" s="39">
        <f t="shared" ref="V9:V73" si="6">+O9/E9</f>
        <v>3126.6110048780492</v>
      </c>
      <c r="W9" s="39">
        <f t="shared" ref="W9:W73" si="7">+T9/$W$1</f>
        <v>341.2134137472284</v>
      </c>
      <c r="X9" s="40">
        <f t="shared" ref="X9:X73" si="8">+U9/$W$1</f>
        <v>304.28572949002216</v>
      </c>
      <c r="AF9" t="s">
        <v>291</v>
      </c>
      <c r="AG9">
        <v>0</v>
      </c>
      <c r="AH9" t="s">
        <v>298</v>
      </c>
    </row>
    <row r="10" spans="1:34">
      <c r="A10" s="61" t="str">
        <f t="shared" si="0"/>
        <v>&lt; 31</v>
      </c>
      <c r="B10" s="62" t="s">
        <v>110</v>
      </c>
      <c r="C10" s="63" t="s">
        <v>117</v>
      </c>
      <c r="D10" s="64">
        <v>23</v>
      </c>
      <c r="E10" s="65">
        <v>24</v>
      </c>
      <c r="F10" s="65">
        <f t="shared" si="1"/>
        <v>4.1400000000000006</v>
      </c>
      <c r="G10" s="66">
        <f t="shared" si="2"/>
        <v>0</v>
      </c>
      <c r="H10" s="66">
        <f t="shared" si="3"/>
        <v>0.2657004830917874</v>
      </c>
      <c r="I10" s="67">
        <v>0</v>
      </c>
      <c r="J10" s="67">
        <v>1.1000000000000001</v>
      </c>
      <c r="K10" s="67">
        <v>3.04</v>
      </c>
      <c r="L10" s="67">
        <v>0</v>
      </c>
      <c r="M10" s="67">
        <v>4.1399999999999997</v>
      </c>
      <c r="N10" s="68">
        <v>-12772.326999999999</v>
      </c>
      <c r="O10" s="68">
        <v>30791.415000000001</v>
      </c>
      <c r="P10" s="68">
        <v>4123.6440000000002</v>
      </c>
      <c r="Q10" s="68">
        <v>13301.9</v>
      </c>
      <c r="R10" s="68">
        <v>44093.315000000002</v>
      </c>
      <c r="S10" s="68">
        <v>31320.988000000001</v>
      </c>
      <c r="T10" s="68">
        <f t="shared" si="4"/>
        <v>1665.4029583333333</v>
      </c>
      <c r="U10" s="68">
        <f t="shared" si="5"/>
        <v>1133.2226666666668</v>
      </c>
      <c r="V10" s="68">
        <f t="shared" si="6"/>
        <v>1282.975625</v>
      </c>
      <c r="W10" s="68">
        <f t="shared" si="7"/>
        <v>151.40026893939395</v>
      </c>
      <c r="X10" s="69">
        <f t="shared" si="8"/>
        <v>103.02024242424244</v>
      </c>
      <c r="AF10" t="s">
        <v>293</v>
      </c>
      <c r="AG10">
        <v>31</v>
      </c>
      <c r="AH10" t="s">
        <v>293</v>
      </c>
    </row>
    <row r="11" spans="1:34">
      <c r="A11" s="60" t="str">
        <f t="shared" si="0"/>
        <v>&lt; 31</v>
      </c>
      <c r="B11" s="41" t="s">
        <v>162</v>
      </c>
      <c r="C11" s="30" t="s">
        <v>165</v>
      </c>
      <c r="D11" s="25">
        <v>20</v>
      </c>
      <c r="E11" s="42">
        <v>19.25</v>
      </c>
      <c r="F11" s="42">
        <f t="shared" si="1"/>
        <v>6.76</v>
      </c>
      <c r="G11" s="43">
        <f t="shared" si="2"/>
        <v>0.29585798816568049</v>
      </c>
      <c r="H11" s="43">
        <f t="shared" si="3"/>
        <v>0.29585798816568049</v>
      </c>
      <c r="I11" s="44">
        <v>2</v>
      </c>
      <c r="J11" s="44">
        <v>0</v>
      </c>
      <c r="K11" s="44">
        <v>4.76</v>
      </c>
      <c r="L11" s="44">
        <v>1.1599999999999999</v>
      </c>
      <c r="M11" s="44">
        <v>7.92</v>
      </c>
      <c r="N11" s="45">
        <v>-8137.9139999999998</v>
      </c>
      <c r="O11" s="45">
        <v>47215.326000000001</v>
      </c>
      <c r="P11" s="45">
        <v>4846.38</v>
      </c>
      <c r="Q11" s="45">
        <v>11836.120999999999</v>
      </c>
      <c r="R11" s="45">
        <v>59051.447</v>
      </c>
      <c r="S11" s="45">
        <v>50913.533000000003</v>
      </c>
      <c r="T11" s="46">
        <f t="shared" si="4"/>
        <v>2815.8476363636364</v>
      </c>
      <c r="U11" s="46">
        <f t="shared" si="5"/>
        <v>2393.0988571428575</v>
      </c>
      <c r="V11" s="46">
        <f t="shared" si="6"/>
        <v>2452.7442077922078</v>
      </c>
      <c r="W11" s="46">
        <f t="shared" si="7"/>
        <v>255.98614876033059</v>
      </c>
      <c r="X11" s="47">
        <f t="shared" si="8"/>
        <v>217.5544415584416</v>
      </c>
      <c r="AF11" t="s">
        <v>294</v>
      </c>
      <c r="AG11">
        <v>61</v>
      </c>
      <c r="AH11" t="s">
        <v>294</v>
      </c>
    </row>
    <row r="12" spans="1:34">
      <c r="A12" s="61" t="str">
        <f t="shared" si="0"/>
        <v>&lt; 31</v>
      </c>
      <c r="B12" s="62" t="s">
        <v>170</v>
      </c>
      <c r="C12" s="63" t="s">
        <v>171</v>
      </c>
      <c r="D12" s="64">
        <v>9</v>
      </c>
      <c r="E12" s="65">
        <v>7.875</v>
      </c>
      <c r="F12" s="65">
        <f t="shared" si="1"/>
        <v>1.95</v>
      </c>
      <c r="G12" s="66">
        <f t="shared" si="2"/>
        <v>0</v>
      </c>
      <c r="H12" s="66">
        <f t="shared" si="3"/>
        <v>0.12820512820512822</v>
      </c>
      <c r="I12" s="67">
        <v>0</v>
      </c>
      <c r="J12" s="67">
        <v>0.25</v>
      </c>
      <c r="K12" s="67">
        <v>1.7</v>
      </c>
      <c r="L12" s="67">
        <v>0.13</v>
      </c>
      <c r="M12" s="67">
        <v>2.08</v>
      </c>
      <c r="N12" s="68">
        <v>-6316</v>
      </c>
      <c r="O12" s="68">
        <v>13548</v>
      </c>
      <c r="P12" s="68"/>
      <c r="Q12" s="68">
        <v>3412</v>
      </c>
      <c r="R12" s="68">
        <f>+Q12+O12</f>
        <v>16960</v>
      </c>
      <c r="S12" s="68">
        <f>+R12+N12</f>
        <v>10644</v>
      </c>
      <c r="T12" s="68">
        <f t="shared" si="4"/>
        <v>2153.6507936507937</v>
      </c>
      <c r="U12" s="68">
        <f t="shared" si="5"/>
        <v>1351.6190476190477</v>
      </c>
      <c r="V12" s="68">
        <f t="shared" si="6"/>
        <v>1720.3809523809523</v>
      </c>
      <c r="W12" s="68">
        <f t="shared" si="7"/>
        <v>195.78643578643579</v>
      </c>
      <c r="X12" s="69">
        <f t="shared" si="8"/>
        <v>122.87445887445888</v>
      </c>
      <c r="AF12" t="s">
        <v>295</v>
      </c>
      <c r="AG12">
        <v>91</v>
      </c>
      <c r="AH12" t="s">
        <v>295</v>
      </c>
    </row>
    <row r="13" spans="1:34">
      <c r="A13" s="60" t="str">
        <f t="shared" si="0"/>
        <v>&lt; 31</v>
      </c>
      <c r="B13" s="41" t="s">
        <v>174</v>
      </c>
      <c r="C13" s="30" t="s">
        <v>175</v>
      </c>
      <c r="D13" s="25">
        <v>28</v>
      </c>
      <c r="E13" s="42">
        <v>25.375</v>
      </c>
      <c r="F13" s="42">
        <f t="shared" si="1"/>
        <v>8</v>
      </c>
      <c r="G13" s="43">
        <f t="shared" si="2"/>
        <v>0.125</v>
      </c>
      <c r="H13" s="43">
        <f t="shared" si="3"/>
        <v>0.38750000000000001</v>
      </c>
      <c r="I13" s="44">
        <v>1</v>
      </c>
      <c r="J13" s="44">
        <v>2.1</v>
      </c>
      <c r="K13" s="44">
        <v>4.9000000000000004</v>
      </c>
      <c r="L13" s="44">
        <v>0.8</v>
      </c>
      <c r="M13" s="44">
        <v>8.8000000000000007</v>
      </c>
      <c r="N13" s="45">
        <v>-8464.4470000000001</v>
      </c>
      <c r="O13" s="45">
        <v>56619.167999999998</v>
      </c>
      <c r="P13" s="45">
        <v>10084.74</v>
      </c>
      <c r="Q13" s="45">
        <v>16633.039000000001</v>
      </c>
      <c r="R13" s="45">
        <v>73252.206999999995</v>
      </c>
      <c r="S13" s="45">
        <v>64787.76</v>
      </c>
      <c r="T13" s="46">
        <f t="shared" si="4"/>
        <v>2489.3583054187193</v>
      </c>
      <c r="U13" s="46">
        <f t="shared" si="5"/>
        <v>2155.7840394088671</v>
      </c>
      <c r="V13" s="46">
        <f t="shared" si="6"/>
        <v>2231.2972610837437</v>
      </c>
      <c r="W13" s="46">
        <f t="shared" si="7"/>
        <v>226.30530049261085</v>
      </c>
      <c r="X13" s="47">
        <f t="shared" si="8"/>
        <v>195.98036721898791</v>
      </c>
      <c r="AF13" t="s">
        <v>296</v>
      </c>
      <c r="AG13">
        <v>121</v>
      </c>
      <c r="AH13" t="s">
        <v>296</v>
      </c>
    </row>
    <row r="14" spans="1:34">
      <c r="A14" s="61" t="str">
        <f t="shared" si="0"/>
        <v>&lt; 31</v>
      </c>
      <c r="B14" s="62" t="s">
        <v>178</v>
      </c>
      <c r="C14" s="63" t="s">
        <v>180</v>
      </c>
      <c r="D14" s="64">
        <v>18</v>
      </c>
      <c r="E14" s="65">
        <v>16.25</v>
      </c>
      <c r="F14" s="65">
        <f t="shared" si="1"/>
        <v>5.6</v>
      </c>
      <c r="G14" s="66">
        <f t="shared" si="2"/>
        <v>0.5</v>
      </c>
      <c r="H14" s="66">
        <f t="shared" si="3"/>
        <v>0.5</v>
      </c>
      <c r="I14" s="67">
        <v>2.8</v>
      </c>
      <c r="J14" s="67">
        <v>0</v>
      </c>
      <c r="K14" s="67">
        <v>2.8</v>
      </c>
      <c r="L14" s="67">
        <v>0</v>
      </c>
      <c r="M14" s="67">
        <v>5.6</v>
      </c>
      <c r="N14" s="68">
        <v>-10132.607</v>
      </c>
      <c r="O14" s="68">
        <v>30269.659</v>
      </c>
      <c r="P14" s="68">
        <v>7059.8280000000004</v>
      </c>
      <c r="Q14" s="68">
        <v>15907.955</v>
      </c>
      <c r="R14" s="68">
        <v>46177.614000000001</v>
      </c>
      <c r="S14" s="68">
        <v>36045.006999999998</v>
      </c>
      <c r="T14" s="68">
        <f t="shared" si="4"/>
        <v>2407.2483692307692</v>
      </c>
      <c r="U14" s="68">
        <f t="shared" si="5"/>
        <v>1783.703323076923</v>
      </c>
      <c r="V14" s="68">
        <f t="shared" si="6"/>
        <v>1862.7482461538461</v>
      </c>
      <c r="W14" s="68">
        <f t="shared" si="7"/>
        <v>218.84076083916082</v>
      </c>
      <c r="X14" s="69">
        <f t="shared" si="8"/>
        <v>162.15484755244754</v>
      </c>
    </row>
    <row r="15" spans="1:34">
      <c r="A15" s="60" t="str">
        <f t="shared" si="0"/>
        <v>&lt; 31</v>
      </c>
      <c r="B15" s="41" t="s">
        <v>178</v>
      </c>
      <c r="C15" s="30" t="s">
        <v>181</v>
      </c>
      <c r="D15" s="25">
        <v>14</v>
      </c>
      <c r="E15" s="42">
        <v>12.125</v>
      </c>
      <c r="F15" s="42">
        <f t="shared" si="1"/>
        <v>3.98</v>
      </c>
      <c r="G15" s="43">
        <f t="shared" si="2"/>
        <v>0.25125628140703515</v>
      </c>
      <c r="H15" s="43">
        <f t="shared" si="3"/>
        <v>0.25125628140703515</v>
      </c>
      <c r="I15" s="44">
        <v>1</v>
      </c>
      <c r="J15" s="44">
        <v>0</v>
      </c>
      <c r="K15" s="44">
        <v>2.98</v>
      </c>
      <c r="L15" s="44">
        <v>0.8</v>
      </c>
      <c r="M15" s="44">
        <v>4.78</v>
      </c>
      <c r="N15" s="45">
        <v>-7088.8670000000002</v>
      </c>
      <c r="O15" s="45">
        <v>22205.456999999999</v>
      </c>
      <c r="P15" s="45">
        <v>6831.9359999999997</v>
      </c>
      <c r="Q15" s="45">
        <v>14093.474</v>
      </c>
      <c r="R15" s="45">
        <v>36298.930999999997</v>
      </c>
      <c r="S15" s="45">
        <v>29210.063999999998</v>
      </c>
      <c r="T15" s="46">
        <f t="shared" si="4"/>
        <v>2430.2676288659791</v>
      </c>
      <c r="U15" s="46">
        <f t="shared" si="5"/>
        <v>1845.618804123711</v>
      </c>
      <c r="V15" s="46">
        <f t="shared" si="6"/>
        <v>1831.3778969072164</v>
      </c>
      <c r="W15" s="46">
        <f t="shared" si="7"/>
        <v>220.93342080599811</v>
      </c>
      <c r="X15" s="47">
        <f t="shared" si="8"/>
        <v>167.7835276476101</v>
      </c>
    </row>
    <row r="16" spans="1:34">
      <c r="A16" s="61" t="str">
        <f t="shared" si="0"/>
        <v>&lt; 31</v>
      </c>
      <c r="B16" s="62" t="s">
        <v>178</v>
      </c>
      <c r="C16" s="63" t="s">
        <v>182</v>
      </c>
      <c r="D16" s="64">
        <v>22</v>
      </c>
      <c r="E16" s="65">
        <v>22.375</v>
      </c>
      <c r="F16" s="65">
        <f t="shared" si="1"/>
        <v>5</v>
      </c>
      <c r="G16" s="66">
        <f t="shared" si="2"/>
        <v>0.4</v>
      </c>
      <c r="H16" s="66">
        <f t="shared" si="3"/>
        <v>0.73</v>
      </c>
      <c r="I16" s="67">
        <v>2</v>
      </c>
      <c r="J16" s="67">
        <v>1.65</v>
      </c>
      <c r="K16" s="67">
        <v>1.35</v>
      </c>
      <c r="L16" s="67">
        <v>1.19</v>
      </c>
      <c r="M16" s="67">
        <v>6.19</v>
      </c>
      <c r="N16" s="68">
        <v>-9981.42</v>
      </c>
      <c r="O16" s="68">
        <v>43036.599000000002</v>
      </c>
      <c r="P16" s="68">
        <v>5884.5119999999997</v>
      </c>
      <c r="Q16" s="68">
        <v>13655.05</v>
      </c>
      <c r="R16" s="68">
        <v>56691.648999999998</v>
      </c>
      <c r="S16" s="68">
        <v>46710.228999999999</v>
      </c>
      <c r="T16" s="68">
        <f t="shared" si="4"/>
        <v>2270.7100335195528</v>
      </c>
      <c r="U16" s="68">
        <f t="shared" si="5"/>
        <v>1824.6130502793294</v>
      </c>
      <c r="V16" s="68">
        <f t="shared" si="6"/>
        <v>1923.4234189944134</v>
      </c>
      <c r="W16" s="68">
        <f t="shared" si="7"/>
        <v>206.4281848654139</v>
      </c>
      <c r="X16" s="69">
        <f t="shared" si="8"/>
        <v>165.87391366175723</v>
      </c>
    </row>
    <row r="17" spans="1:24">
      <c r="A17" s="60" t="str">
        <f t="shared" si="0"/>
        <v>&lt; 31</v>
      </c>
      <c r="B17" s="41" t="s">
        <v>183</v>
      </c>
      <c r="C17" s="30" t="s">
        <v>184</v>
      </c>
      <c r="D17" s="25">
        <v>19</v>
      </c>
      <c r="E17" s="42">
        <v>17.875</v>
      </c>
      <c r="F17" s="42">
        <f t="shared" si="1"/>
        <v>4.5500000000000007</v>
      </c>
      <c r="G17" s="43">
        <f t="shared" si="2"/>
        <v>0.21978021978021975</v>
      </c>
      <c r="H17" s="43">
        <f t="shared" si="3"/>
        <v>0.46153846153846151</v>
      </c>
      <c r="I17" s="44">
        <v>1</v>
      </c>
      <c r="J17" s="44">
        <v>1.1000000000000001</v>
      </c>
      <c r="K17" s="44">
        <v>2.4500000000000002</v>
      </c>
      <c r="L17" s="44">
        <v>0</v>
      </c>
      <c r="M17" s="44">
        <v>4.55</v>
      </c>
      <c r="N17" s="45">
        <v>-4981.6400000000003</v>
      </c>
      <c r="O17" s="45">
        <v>49088.948600000003</v>
      </c>
      <c r="P17" s="45">
        <v>7763.7240000000002</v>
      </c>
      <c r="Q17" s="45">
        <v>20144.009999999998</v>
      </c>
      <c r="R17" s="45">
        <v>69232.958599999998</v>
      </c>
      <c r="S17" s="45">
        <v>64251.318599999991</v>
      </c>
      <c r="T17" s="46">
        <f t="shared" si="4"/>
        <v>3438.838299300699</v>
      </c>
      <c r="U17" s="46">
        <f t="shared" si="5"/>
        <v>3160.1451524475519</v>
      </c>
      <c r="V17" s="46">
        <f t="shared" si="6"/>
        <v>2746.2348867132869</v>
      </c>
      <c r="W17" s="46">
        <f t="shared" si="7"/>
        <v>312.62166357279079</v>
      </c>
      <c r="X17" s="47">
        <f t="shared" si="8"/>
        <v>287.28592294977744</v>
      </c>
    </row>
    <row r="18" spans="1:24">
      <c r="A18" s="61" t="str">
        <f t="shared" si="0"/>
        <v>&lt; 31</v>
      </c>
      <c r="B18" s="62" t="s">
        <v>185</v>
      </c>
      <c r="C18" s="63" t="s">
        <v>186</v>
      </c>
      <c r="D18" s="64">
        <v>10</v>
      </c>
      <c r="E18" s="65">
        <v>8.75</v>
      </c>
      <c r="F18" s="65">
        <f t="shared" si="1"/>
        <v>1.8</v>
      </c>
      <c r="G18" s="66">
        <f t="shared" si="2"/>
        <v>0</v>
      </c>
      <c r="H18" s="66">
        <f t="shared" si="3"/>
        <v>0.44444444444444448</v>
      </c>
      <c r="I18" s="67">
        <v>0</v>
      </c>
      <c r="J18" s="67">
        <v>0.8</v>
      </c>
      <c r="K18" s="67">
        <v>1</v>
      </c>
      <c r="L18" s="67">
        <v>0</v>
      </c>
      <c r="M18" s="67">
        <v>1.8</v>
      </c>
      <c r="N18" s="68">
        <v>-716.98299999999995</v>
      </c>
      <c r="O18" s="68">
        <v>2570.0300000000002</v>
      </c>
      <c r="P18" s="68">
        <v>3772.8270000000002</v>
      </c>
      <c r="Q18" s="68">
        <v>23320.438999999998</v>
      </c>
      <c r="R18" s="68">
        <v>25890.469000000001</v>
      </c>
      <c r="S18" s="68">
        <v>25173.486000000001</v>
      </c>
      <c r="T18" s="68">
        <f t="shared" si="4"/>
        <v>2527.7305142857144</v>
      </c>
      <c r="U18" s="68">
        <f t="shared" si="5"/>
        <v>2445.7896000000001</v>
      </c>
      <c r="V18" s="68">
        <f t="shared" si="6"/>
        <v>293.71771428571429</v>
      </c>
      <c r="W18" s="68">
        <f t="shared" si="7"/>
        <v>229.79368311688313</v>
      </c>
      <c r="X18" s="69">
        <f t="shared" si="8"/>
        <v>222.3445090909091</v>
      </c>
    </row>
    <row r="19" spans="1:24">
      <c r="A19" s="60" t="str">
        <f t="shared" si="0"/>
        <v>&lt; 31</v>
      </c>
      <c r="B19" s="41" t="s">
        <v>187</v>
      </c>
      <c r="C19" s="30" t="s">
        <v>189</v>
      </c>
      <c r="D19" s="25">
        <v>9</v>
      </c>
      <c r="E19" s="42">
        <v>9.125</v>
      </c>
      <c r="F19" s="42">
        <f t="shared" si="1"/>
        <v>3.3</v>
      </c>
      <c r="G19" s="43">
        <f t="shared" si="2"/>
        <v>9.0909090909090912E-2</v>
      </c>
      <c r="H19" s="43">
        <f t="shared" si="3"/>
        <v>0.69696969696969691</v>
      </c>
      <c r="I19" s="44">
        <v>0.3</v>
      </c>
      <c r="J19" s="44">
        <v>2</v>
      </c>
      <c r="K19" s="44">
        <v>1</v>
      </c>
      <c r="L19" s="44">
        <v>0</v>
      </c>
      <c r="M19" s="44">
        <v>3.3</v>
      </c>
      <c r="N19" s="45">
        <v>-3606.962</v>
      </c>
      <c r="O19" s="45">
        <v>21823.403999999999</v>
      </c>
      <c r="P19" s="45">
        <v>2880.6239999999998</v>
      </c>
      <c r="Q19" s="45">
        <v>7873.3850000000002</v>
      </c>
      <c r="R19" s="45">
        <v>29696.789000000001</v>
      </c>
      <c r="S19" s="45">
        <v>26089.827000000001</v>
      </c>
      <c r="T19" s="46">
        <f t="shared" si="4"/>
        <v>2938.7578082191781</v>
      </c>
      <c r="U19" s="46">
        <f t="shared" si="5"/>
        <v>2543.474301369863</v>
      </c>
      <c r="V19" s="46">
        <f t="shared" si="6"/>
        <v>2391.6059178082191</v>
      </c>
      <c r="W19" s="46">
        <f t="shared" si="7"/>
        <v>267.15980074719801</v>
      </c>
      <c r="X19" s="47">
        <f t="shared" si="8"/>
        <v>231.22493648816936</v>
      </c>
    </row>
    <row r="20" spans="1:24">
      <c r="A20" s="61" t="str">
        <f t="shared" si="0"/>
        <v>&lt; 31</v>
      </c>
      <c r="B20" s="62" t="s">
        <v>190</v>
      </c>
      <c r="C20" s="63" t="s">
        <v>191</v>
      </c>
      <c r="D20" s="64">
        <v>11</v>
      </c>
      <c r="E20" s="65">
        <v>11</v>
      </c>
      <c r="F20" s="65">
        <f t="shared" si="1"/>
        <v>2.5</v>
      </c>
      <c r="G20" s="66">
        <f t="shared" si="2"/>
        <v>0.1</v>
      </c>
      <c r="H20" s="66">
        <f t="shared" si="3"/>
        <v>1</v>
      </c>
      <c r="I20" s="67">
        <v>0.25</v>
      </c>
      <c r="J20" s="67">
        <v>2.25</v>
      </c>
      <c r="K20" s="67">
        <v>0</v>
      </c>
      <c r="L20" s="67">
        <v>0</v>
      </c>
      <c r="M20" s="67">
        <v>2.5</v>
      </c>
      <c r="N20" s="68">
        <v>-1955.9449999999999</v>
      </c>
      <c r="O20" s="68">
        <v>14922.902</v>
      </c>
      <c r="P20" s="68">
        <v>1598</v>
      </c>
      <c r="Q20" s="68">
        <v>4473.049</v>
      </c>
      <c r="R20" s="68">
        <v>19395.951000000001</v>
      </c>
      <c r="S20" s="68">
        <v>17440.006000000001</v>
      </c>
      <c r="T20" s="68">
        <f t="shared" si="4"/>
        <v>1617.9955454545454</v>
      </c>
      <c r="U20" s="68">
        <f t="shared" si="5"/>
        <v>1440.1823636363638</v>
      </c>
      <c r="V20" s="68">
        <f t="shared" si="6"/>
        <v>1356.6274545454546</v>
      </c>
      <c r="W20" s="68">
        <f t="shared" si="7"/>
        <v>147.09050413223142</v>
      </c>
      <c r="X20" s="69">
        <f t="shared" si="8"/>
        <v>130.92566942148761</v>
      </c>
    </row>
    <row r="21" spans="1:24">
      <c r="A21" s="60" t="str">
        <f t="shared" si="0"/>
        <v>&lt; 31</v>
      </c>
      <c r="B21" s="41" t="s">
        <v>192</v>
      </c>
      <c r="C21" s="30" t="s">
        <v>193</v>
      </c>
      <c r="D21" s="25">
        <v>21</v>
      </c>
      <c r="E21" s="42">
        <v>20.875</v>
      </c>
      <c r="F21" s="42">
        <f t="shared" si="1"/>
        <v>7.5</v>
      </c>
      <c r="G21" s="43">
        <f t="shared" si="2"/>
        <v>0.26666666666666666</v>
      </c>
      <c r="H21" s="43">
        <f t="shared" si="3"/>
        <v>0.4</v>
      </c>
      <c r="I21" s="44">
        <v>2</v>
      </c>
      <c r="J21" s="44">
        <v>1</v>
      </c>
      <c r="K21" s="44">
        <v>4.5</v>
      </c>
      <c r="L21" s="44">
        <v>1.2</v>
      </c>
      <c r="M21" s="44">
        <v>8.6999999999999993</v>
      </c>
      <c r="N21" s="45">
        <v>-7333.348</v>
      </c>
      <c r="O21" s="45">
        <v>61986.379000000001</v>
      </c>
      <c r="P21" s="45">
        <v>2200</v>
      </c>
      <c r="Q21" s="45">
        <v>17814.588</v>
      </c>
      <c r="R21" s="45">
        <v>79800.967000000004</v>
      </c>
      <c r="S21" s="45">
        <v>72467.619000000006</v>
      </c>
      <c r="T21" s="46">
        <f t="shared" si="4"/>
        <v>3717.4115928143715</v>
      </c>
      <c r="U21" s="46">
        <f t="shared" si="5"/>
        <v>3366.1134850299404</v>
      </c>
      <c r="V21" s="46">
        <f t="shared" si="6"/>
        <v>2969.407377245509</v>
      </c>
      <c r="W21" s="46">
        <f t="shared" si="7"/>
        <v>337.94650843767016</v>
      </c>
      <c r="X21" s="47">
        <f t="shared" si="8"/>
        <v>306.01031682090365</v>
      </c>
    </row>
    <row r="22" spans="1:24">
      <c r="A22" s="61" t="str">
        <f t="shared" si="0"/>
        <v>&lt; 31</v>
      </c>
      <c r="B22" s="62" t="s">
        <v>194</v>
      </c>
      <c r="C22" s="63" t="s">
        <v>196</v>
      </c>
      <c r="D22" s="64">
        <v>20</v>
      </c>
      <c r="E22" s="65">
        <v>19.125</v>
      </c>
      <c r="F22" s="65">
        <f t="shared" si="1"/>
        <v>7.68</v>
      </c>
      <c r="G22" s="66">
        <f t="shared" si="2"/>
        <v>0.52083333333333337</v>
      </c>
      <c r="H22" s="66">
        <f t="shared" si="3"/>
        <v>0.52083333333333337</v>
      </c>
      <c r="I22" s="67">
        <v>4</v>
      </c>
      <c r="J22" s="67">
        <v>0</v>
      </c>
      <c r="K22" s="67">
        <v>3.68</v>
      </c>
      <c r="L22" s="67">
        <v>1.62</v>
      </c>
      <c r="M22" s="67">
        <v>9.3000000000000007</v>
      </c>
      <c r="N22" s="68">
        <v>-9496.6749999999993</v>
      </c>
      <c r="O22" s="68">
        <v>59444.521999999997</v>
      </c>
      <c r="P22" s="68">
        <v>4079.009</v>
      </c>
      <c r="Q22" s="68">
        <v>9037.8940000000002</v>
      </c>
      <c r="R22" s="68">
        <v>68482.415999999997</v>
      </c>
      <c r="S22" s="68">
        <v>58985.741000000002</v>
      </c>
      <c r="T22" s="68">
        <f t="shared" si="4"/>
        <v>3367.4984052287582</v>
      </c>
      <c r="U22" s="68">
        <f t="shared" si="5"/>
        <v>2870.9402352941179</v>
      </c>
      <c r="V22" s="68">
        <f t="shared" si="6"/>
        <v>3108.2103006535945</v>
      </c>
      <c r="W22" s="68">
        <f t="shared" si="7"/>
        <v>306.13621865715982</v>
      </c>
      <c r="X22" s="69">
        <f t="shared" si="8"/>
        <v>260.9945668449198</v>
      </c>
    </row>
    <row r="23" spans="1:24">
      <c r="A23" s="60" t="str">
        <f t="shared" si="0"/>
        <v>&lt; 31</v>
      </c>
      <c r="B23" s="41" t="s">
        <v>202</v>
      </c>
      <c r="C23" s="30" t="s">
        <v>203</v>
      </c>
      <c r="D23" s="25">
        <v>27</v>
      </c>
      <c r="E23" s="42">
        <v>24.25</v>
      </c>
      <c r="F23" s="42">
        <f t="shared" si="1"/>
        <v>8.75</v>
      </c>
      <c r="G23" s="43">
        <f t="shared" si="2"/>
        <v>0.22857142857142856</v>
      </c>
      <c r="H23" s="43">
        <f t="shared" si="3"/>
        <v>0.68571428571428572</v>
      </c>
      <c r="I23" s="44">
        <v>2</v>
      </c>
      <c r="J23" s="44">
        <v>4</v>
      </c>
      <c r="K23" s="44">
        <v>2.75</v>
      </c>
      <c r="L23" s="44">
        <v>0.25</v>
      </c>
      <c r="M23" s="44">
        <v>9</v>
      </c>
      <c r="N23" s="45">
        <v>-5199.1710000000003</v>
      </c>
      <c r="O23" s="45">
        <v>0</v>
      </c>
      <c r="P23" s="45">
        <v>3318</v>
      </c>
      <c r="Q23" s="45">
        <v>59989.569000000003</v>
      </c>
      <c r="R23" s="45">
        <v>59989.569000000003</v>
      </c>
      <c r="S23" s="45">
        <v>54790.398000000001</v>
      </c>
      <c r="T23" s="46">
        <f t="shared" si="4"/>
        <v>2336.9719175257733</v>
      </c>
      <c r="U23" s="46">
        <f t="shared" si="5"/>
        <v>2122.5731134020621</v>
      </c>
      <c r="V23" s="46">
        <f t="shared" si="6"/>
        <v>0</v>
      </c>
      <c r="W23" s="46">
        <f t="shared" si="7"/>
        <v>212.45199250234302</v>
      </c>
      <c r="X23" s="47">
        <f t="shared" si="8"/>
        <v>192.96119212746018</v>
      </c>
    </row>
    <row r="24" spans="1:24">
      <c r="A24" s="61" t="str">
        <f t="shared" si="0"/>
        <v>&lt; 31</v>
      </c>
      <c r="B24" s="62" t="s">
        <v>204</v>
      </c>
      <c r="C24" s="63" t="s">
        <v>205</v>
      </c>
      <c r="D24" s="64">
        <v>14</v>
      </c>
      <c r="E24" s="65">
        <v>12.75</v>
      </c>
      <c r="F24" s="65">
        <f t="shared" si="1"/>
        <v>3.4000000000000004</v>
      </c>
      <c r="G24" s="66">
        <f t="shared" si="2"/>
        <v>0.29411764705882348</v>
      </c>
      <c r="H24" s="66">
        <f t="shared" si="3"/>
        <v>0.61764705882352933</v>
      </c>
      <c r="I24" s="67">
        <v>1</v>
      </c>
      <c r="J24" s="67">
        <v>1.1000000000000001</v>
      </c>
      <c r="K24" s="67">
        <v>1.3</v>
      </c>
      <c r="L24" s="67">
        <v>0</v>
      </c>
      <c r="M24" s="67">
        <v>3.4</v>
      </c>
      <c r="N24" s="68"/>
      <c r="O24" s="68"/>
      <c r="P24" s="68"/>
      <c r="Q24" s="68"/>
      <c r="R24" s="68"/>
      <c r="S24" s="68"/>
      <c r="T24" s="68">
        <f t="shared" si="4"/>
        <v>0</v>
      </c>
      <c r="U24" s="68">
        <f t="shared" si="5"/>
        <v>0</v>
      </c>
      <c r="V24" s="68">
        <f t="shared" si="6"/>
        <v>0</v>
      </c>
      <c r="W24" s="68">
        <f t="shared" si="7"/>
        <v>0</v>
      </c>
      <c r="X24" s="69">
        <f t="shared" si="8"/>
        <v>0</v>
      </c>
    </row>
    <row r="25" spans="1:24">
      <c r="A25" s="60" t="str">
        <f t="shared" si="0"/>
        <v>&lt; 31</v>
      </c>
      <c r="B25" s="41" t="s">
        <v>206</v>
      </c>
      <c r="C25" s="30" t="s">
        <v>215</v>
      </c>
      <c r="D25" s="25">
        <v>4</v>
      </c>
      <c r="E25" s="42">
        <v>3.75</v>
      </c>
      <c r="F25" s="42">
        <f t="shared" si="1"/>
        <v>1.3</v>
      </c>
      <c r="G25" s="43">
        <f t="shared" si="2"/>
        <v>0</v>
      </c>
      <c r="H25" s="43">
        <f t="shared" si="3"/>
        <v>0.23076923076923075</v>
      </c>
      <c r="I25" s="44">
        <v>0</v>
      </c>
      <c r="J25" s="44">
        <v>0.3</v>
      </c>
      <c r="K25" s="44">
        <v>1</v>
      </c>
      <c r="L25" s="44">
        <v>0.2</v>
      </c>
      <c r="M25" s="44">
        <v>1.5</v>
      </c>
      <c r="N25" s="45">
        <v>-1600.18</v>
      </c>
      <c r="O25" s="45">
        <v>6265.0640000000003</v>
      </c>
      <c r="P25" s="45">
        <v>1883.6179999999999</v>
      </c>
      <c r="Q25" s="45">
        <v>2401.4299999999998</v>
      </c>
      <c r="R25" s="45">
        <v>8666.4940000000006</v>
      </c>
      <c r="S25" s="45">
        <v>7066.3140000000003</v>
      </c>
      <c r="T25" s="46">
        <f t="shared" si="4"/>
        <v>1808.7669333333333</v>
      </c>
      <c r="U25" s="46">
        <f t="shared" si="5"/>
        <v>1382.0522666666666</v>
      </c>
      <c r="V25" s="46">
        <f t="shared" si="6"/>
        <v>1670.6837333333335</v>
      </c>
      <c r="W25" s="46">
        <f t="shared" si="7"/>
        <v>164.43335757575758</v>
      </c>
      <c r="X25" s="47">
        <f t="shared" si="8"/>
        <v>125.64111515151514</v>
      </c>
    </row>
    <row r="26" spans="1:24">
      <c r="A26" s="61" t="str">
        <f t="shared" si="0"/>
        <v>&lt; 31</v>
      </c>
      <c r="B26" s="62" t="s">
        <v>216</v>
      </c>
      <c r="C26" s="63" t="s">
        <v>218</v>
      </c>
      <c r="D26" s="64">
        <v>5</v>
      </c>
      <c r="E26" s="65">
        <v>4.75</v>
      </c>
      <c r="F26" s="65">
        <f t="shared" si="1"/>
        <v>2.15</v>
      </c>
      <c r="G26" s="66">
        <f t="shared" si="2"/>
        <v>0</v>
      </c>
      <c r="H26" s="66">
        <f t="shared" si="3"/>
        <v>6.9767441860465115E-2</v>
      </c>
      <c r="I26" s="67">
        <v>0</v>
      </c>
      <c r="J26" s="67">
        <v>0.15</v>
      </c>
      <c r="K26" s="67">
        <v>2</v>
      </c>
      <c r="L26" s="67">
        <v>0</v>
      </c>
      <c r="M26" s="67">
        <v>2.15</v>
      </c>
      <c r="N26" s="68"/>
      <c r="O26" s="68"/>
      <c r="P26" s="68"/>
      <c r="Q26" s="68"/>
      <c r="R26" s="68"/>
      <c r="S26" s="68"/>
      <c r="T26" s="68">
        <f t="shared" si="4"/>
        <v>0</v>
      </c>
      <c r="U26" s="68">
        <f t="shared" si="5"/>
        <v>0</v>
      </c>
      <c r="V26" s="68">
        <f t="shared" si="6"/>
        <v>0</v>
      </c>
      <c r="W26" s="68">
        <f t="shared" si="7"/>
        <v>0</v>
      </c>
      <c r="X26" s="69">
        <f t="shared" si="8"/>
        <v>0</v>
      </c>
    </row>
    <row r="27" spans="1:24">
      <c r="A27" s="60" t="str">
        <f t="shared" si="0"/>
        <v>&lt; 31</v>
      </c>
      <c r="B27" s="41" t="s">
        <v>216</v>
      </c>
      <c r="C27" s="30" t="s">
        <v>219</v>
      </c>
      <c r="D27" s="25">
        <v>11</v>
      </c>
      <c r="E27" s="42">
        <v>10</v>
      </c>
      <c r="F27" s="42">
        <f t="shared" si="1"/>
        <v>3.55</v>
      </c>
      <c r="G27" s="43">
        <f t="shared" si="2"/>
        <v>0.323943661971831</v>
      </c>
      <c r="H27" s="43">
        <f t="shared" si="3"/>
        <v>0.323943661971831</v>
      </c>
      <c r="I27" s="44">
        <v>1.1499999999999999</v>
      </c>
      <c r="J27" s="44">
        <v>0</v>
      </c>
      <c r="K27" s="44">
        <v>2.4</v>
      </c>
      <c r="L27" s="44">
        <v>0</v>
      </c>
      <c r="M27" s="44">
        <v>3.55</v>
      </c>
      <c r="N27" s="45"/>
      <c r="O27" s="45"/>
      <c r="P27" s="45"/>
      <c r="Q27" s="45"/>
      <c r="R27" s="45"/>
      <c r="S27" s="45"/>
      <c r="T27" s="46">
        <f t="shared" si="4"/>
        <v>0</v>
      </c>
      <c r="U27" s="46">
        <f t="shared" si="5"/>
        <v>0</v>
      </c>
      <c r="V27" s="46">
        <f t="shared" si="6"/>
        <v>0</v>
      </c>
      <c r="W27" s="46">
        <f t="shared" si="7"/>
        <v>0</v>
      </c>
      <c r="X27" s="47">
        <f t="shared" si="8"/>
        <v>0</v>
      </c>
    </row>
    <row r="28" spans="1:24">
      <c r="A28" s="60" t="str">
        <f t="shared" si="0"/>
        <v>&lt; 31</v>
      </c>
      <c r="B28" s="41" t="s">
        <v>256</v>
      </c>
      <c r="C28" s="30" t="s">
        <v>324</v>
      </c>
      <c r="D28" s="6">
        <v>6</v>
      </c>
      <c r="E28" s="6">
        <v>5.8</v>
      </c>
      <c r="F28" s="7">
        <f t="shared" si="1"/>
        <v>1.9000000000000001</v>
      </c>
      <c r="G28" s="10">
        <f t="shared" si="2"/>
        <v>0</v>
      </c>
      <c r="H28" s="10">
        <f t="shared" si="3"/>
        <v>5.2631578947368418E-2</v>
      </c>
      <c r="I28" s="8">
        <v>0</v>
      </c>
      <c r="J28" s="8">
        <v>0.1</v>
      </c>
      <c r="K28" s="8">
        <v>1.8</v>
      </c>
      <c r="L28" s="8">
        <v>0</v>
      </c>
      <c r="M28" s="8">
        <v>1.9</v>
      </c>
      <c r="N28" s="23">
        <v>-1118</v>
      </c>
      <c r="O28" s="23">
        <v>11027</v>
      </c>
      <c r="P28" s="23"/>
      <c r="Q28" s="23">
        <v>2100</v>
      </c>
      <c r="R28" s="23">
        <v>13127</v>
      </c>
      <c r="S28" s="23">
        <f>+R28+N28</f>
        <v>12009</v>
      </c>
      <c r="T28" s="9">
        <f t="shared" si="4"/>
        <v>2263.2758620689656</v>
      </c>
      <c r="U28" s="9">
        <f t="shared" si="5"/>
        <v>2070.5172413793102</v>
      </c>
      <c r="V28" s="9">
        <f t="shared" si="6"/>
        <v>1901.2068965517242</v>
      </c>
      <c r="W28" s="9">
        <f t="shared" si="7"/>
        <v>205.75235109717869</v>
      </c>
      <c r="X28" s="9">
        <f t="shared" si="8"/>
        <v>188.22884012539183</v>
      </c>
    </row>
    <row r="29" spans="1:24">
      <c r="A29" s="61" t="str">
        <f t="shared" si="0"/>
        <v>&lt; 31</v>
      </c>
      <c r="B29" s="62" t="s">
        <v>222</v>
      </c>
      <c r="C29" s="63" t="s">
        <v>223</v>
      </c>
      <c r="D29" s="64">
        <v>18</v>
      </c>
      <c r="E29" s="65">
        <v>16.375</v>
      </c>
      <c r="F29" s="65">
        <f t="shared" si="1"/>
        <v>1.75</v>
      </c>
      <c r="G29" s="66">
        <f t="shared" si="2"/>
        <v>0</v>
      </c>
      <c r="H29" s="66">
        <f t="shared" si="3"/>
        <v>0.45714285714285718</v>
      </c>
      <c r="I29" s="67">
        <v>0</v>
      </c>
      <c r="J29" s="67">
        <v>0.8</v>
      </c>
      <c r="K29" s="67">
        <v>0.95</v>
      </c>
      <c r="L29" s="67">
        <v>0</v>
      </c>
      <c r="M29" s="67">
        <v>1.75</v>
      </c>
      <c r="N29" s="68">
        <v>-3860</v>
      </c>
      <c r="O29" s="68">
        <v>26134</v>
      </c>
      <c r="P29" s="68">
        <v>10390</v>
      </c>
      <c r="Q29" s="68">
        <v>17845</v>
      </c>
      <c r="R29" s="68">
        <v>43979</v>
      </c>
      <c r="S29" s="68">
        <v>40119</v>
      </c>
      <c r="T29" s="68">
        <f t="shared" si="4"/>
        <v>2051.2366412213742</v>
      </c>
      <c r="U29" s="68">
        <f t="shared" si="5"/>
        <v>1815.5114503816794</v>
      </c>
      <c r="V29" s="68">
        <f t="shared" si="6"/>
        <v>1595.969465648855</v>
      </c>
      <c r="W29" s="68">
        <f t="shared" si="7"/>
        <v>186.4760582928522</v>
      </c>
      <c r="X29" s="69">
        <f t="shared" si="8"/>
        <v>165.0464954892436</v>
      </c>
    </row>
    <row r="30" spans="1:24">
      <c r="A30" s="60" t="str">
        <f t="shared" si="0"/>
        <v>&lt; 31</v>
      </c>
      <c r="B30" s="41" t="s">
        <v>228</v>
      </c>
      <c r="C30" s="30" t="s">
        <v>229</v>
      </c>
      <c r="D30" s="25">
        <v>24</v>
      </c>
      <c r="E30" s="42">
        <v>24.625</v>
      </c>
      <c r="F30" s="42">
        <f t="shared" si="1"/>
        <v>6.99</v>
      </c>
      <c r="G30" s="43">
        <f t="shared" si="2"/>
        <v>0.42489270386266098</v>
      </c>
      <c r="H30" s="43">
        <f t="shared" si="3"/>
        <v>0.42489270386266098</v>
      </c>
      <c r="I30" s="44">
        <v>2.97</v>
      </c>
      <c r="J30" s="44">
        <v>0</v>
      </c>
      <c r="K30" s="44">
        <v>4.0199999999999996</v>
      </c>
      <c r="L30" s="44">
        <v>0.3</v>
      </c>
      <c r="M30" s="44">
        <v>7.29</v>
      </c>
      <c r="N30" s="45">
        <v>-7561.4</v>
      </c>
      <c r="O30" s="45">
        <v>52157.828000000001</v>
      </c>
      <c r="P30" s="45">
        <v>8909.0930000000008</v>
      </c>
      <c r="Q30" s="45">
        <v>16233.736000000001</v>
      </c>
      <c r="R30" s="45">
        <v>68391.563999999998</v>
      </c>
      <c r="S30" s="45">
        <v>60830.163999999997</v>
      </c>
      <c r="T30" s="46">
        <f t="shared" si="4"/>
        <v>2415.5318172588832</v>
      </c>
      <c r="U30" s="46">
        <f t="shared" si="5"/>
        <v>2108.469888324873</v>
      </c>
      <c r="V30" s="46">
        <f t="shared" si="6"/>
        <v>2118.0843857868022</v>
      </c>
      <c r="W30" s="46">
        <f t="shared" si="7"/>
        <v>219.59380156898939</v>
      </c>
      <c r="X30" s="47">
        <f t="shared" si="8"/>
        <v>191.67908075680663</v>
      </c>
    </row>
    <row r="31" spans="1:24">
      <c r="A31" s="61" t="str">
        <f t="shared" si="0"/>
        <v>&lt; 31</v>
      </c>
      <c r="B31" s="62" t="s">
        <v>230</v>
      </c>
      <c r="C31" s="63" t="s">
        <v>231</v>
      </c>
      <c r="D31" s="64">
        <v>20</v>
      </c>
      <c r="E31" s="65">
        <v>18.875</v>
      </c>
      <c r="F31" s="65">
        <f t="shared" si="1"/>
        <v>5.4</v>
      </c>
      <c r="G31" s="66">
        <f t="shared" si="2"/>
        <v>0.43518518518518517</v>
      </c>
      <c r="H31" s="66">
        <f t="shared" si="3"/>
        <v>0.57407407407407407</v>
      </c>
      <c r="I31" s="67">
        <v>2.35</v>
      </c>
      <c r="J31" s="67">
        <v>0.75</v>
      </c>
      <c r="K31" s="67">
        <v>2.2999999999999998</v>
      </c>
      <c r="L31" s="67">
        <v>1.2</v>
      </c>
      <c r="M31" s="67">
        <v>6.6</v>
      </c>
      <c r="N31" s="68">
        <v>-6628.0519999999997</v>
      </c>
      <c r="O31" s="68">
        <v>50436.87</v>
      </c>
      <c r="P31" s="68">
        <v>5687</v>
      </c>
      <c r="Q31" s="68">
        <v>11154.718999999999</v>
      </c>
      <c r="R31" s="68">
        <v>61591.589</v>
      </c>
      <c r="S31" s="68">
        <v>54963.536999999997</v>
      </c>
      <c r="T31" s="68">
        <f t="shared" si="4"/>
        <v>2961.8325298013247</v>
      </c>
      <c r="U31" s="68">
        <f t="shared" si="5"/>
        <v>2610.6774569536424</v>
      </c>
      <c r="V31" s="68">
        <f t="shared" si="6"/>
        <v>2672.1520529801328</v>
      </c>
      <c r="W31" s="68">
        <f t="shared" si="7"/>
        <v>269.25750270921134</v>
      </c>
      <c r="X31" s="69">
        <f t="shared" si="8"/>
        <v>237.33431426851294</v>
      </c>
    </row>
    <row r="32" spans="1:24">
      <c r="A32" s="60" t="str">
        <f t="shared" si="0"/>
        <v>&lt; 31</v>
      </c>
      <c r="B32" s="41" t="s">
        <v>232</v>
      </c>
      <c r="C32" s="30" t="s">
        <v>233</v>
      </c>
      <c r="D32" s="25">
        <v>32</v>
      </c>
      <c r="E32" s="42">
        <v>28.875</v>
      </c>
      <c r="F32" s="42">
        <f t="shared" si="1"/>
        <v>8.94</v>
      </c>
      <c r="G32" s="43">
        <f t="shared" si="2"/>
        <v>0.2237136465324385</v>
      </c>
      <c r="H32" s="43">
        <f t="shared" si="3"/>
        <v>0.40268456375838929</v>
      </c>
      <c r="I32" s="44">
        <v>2</v>
      </c>
      <c r="J32" s="44">
        <v>1.6</v>
      </c>
      <c r="K32" s="44">
        <v>5.34</v>
      </c>
      <c r="L32" s="44">
        <v>0</v>
      </c>
      <c r="M32" s="44">
        <v>8.94</v>
      </c>
      <c r="N32" s="45">
        <v>-7160.3860000000004</v>
      </c>
      <c r="O32" s="45">
        <v>62256.220999999998</v>
      </c>
      <c r="P32" s="45">
        <v>9176.643</v>
      </c>
      <c r="Q32" s="45">
        <v>13714.192999999999</v>
      </c>
      <c r="R32" s="45">
        <v>75970.414000000004</v>
      </c>
      <c r="S32" s="45">
        <v>68810.028000000006</v>
      </c>
      <c r="T32" s="46">
        <f t="shared" si="4"/>
        <v>2313.2041904761909</v>
      </c>
      <c r="U32" s="46">
        <f t="shared" si="5"/>
        <v>2065.2254545454548</v>
      </c>
      <c r="V32" s="46">
        <f t="shared" si="6"/>
        <v>2156.0596017316016</v>
      </c>
      <c r="W32" s="46">
        <f t="shared" si="7"/>
        <v>210.29129004329008</v>
      </c>
      <c r="X32" s="47">
        <f t="shared" si="8"/>
        <v>187.74776859504135</v>
      </c>
    </row>
    <row r="33" spans="1:24">
      <c r="A33" s="61" t="str">
        <f t="shared" si="0"/>
        <v>&lt; 31</v>
      </c>
      <c r="B33" s="62" t="s">
        <v>234</v>
      </c>
      <c r="C33" s="63" t="s">
        <v>236</v>
      </c>
      <c r="D33" s="64">
        <v>6</v>
      </c>
      <c r="E33" s="65">
        <v>5.5</v>
      </c>
      <c r="F33" s="65">
        <f t="shared" si="1"/>
        <v>2.9</v>
      </c>
      <c r="G33" s="66">
        <f t="shared" si="2"/>
        <v>0.68965517241379315</v>
      </c>
      <c r="H33" s="66">
        <f t="shared" si="3"/>
        <v>1</v>
      </c>
      <c r="I33" s="67">
        <v>2</v>
      </c>
      <c r="J33" s="67">
        <v>0.9</v>
      </c>
      <c r="K33" s="67">
        <v>0</v>
      </c>
      <c r="L33" s="67">
        <v>0</v>
      </c>
      <c r="M33" s="67">
        <v>2.9</v>
      </c>
      <c r="N33" s="68">
        <v>-1854.308</v>
      </c>
      <c r="O33" s="68">
        <v>27857.569</v>
      </c>
      <c r="P33" s="68">
        <v>1687.104</v>
      </c>
      <c r="Q33" s="68">
        <v>2551.1219999999998</v>
      </c>
      <c r="R33" s="68">
        <v>30408.690999999999</v>
      </c>
      <c r="S33" s="68">
        <v>28554.383000000002</v>
      </c>
      <c r="T33" s="68">
        <f t="shared" si="4"/>
        <v>5222.1067272727269</v>
      </c>
      <c r="U33" s="68">
        <f t="shared" si="5"/>
        <v>4884.9598181818183</v>
      </c>
      <c r="V33" s="68">
        <f t="shared" si="6"/>
        <v>5065.012545454545</v>
      </c>
      <c r="W33" s="68">
        <f t="shared" si="7"/>
        <v>474.73697520661153</v>
      </c>
      <c r="X33" s="69">
        <f t="shared" si="8"/>
        <v>444.08725619834712</v>
      </c>
    </row>
    <row r="34" spans="1:24">
      <c r="A34" s="60" t="str">
        <f t="shared" si="0"/>
        <v>&lt; 31</v>
      </c>
      <c r="B34" s="41" t="s">
        <v>237</v>
      </c>
      <c r="C34" s="30" t="s">
        <v>203</v>
      </c>
      <c r="D34" s="25">
        <v>20</v>
      </c>
      <c r="E34" s="42">
        <v>20.375</v>
      </c>
      <c r="F34" s="42">
        <f t="shared" si="1"/>
        <v>6.6899999999999995</v>
      </c>
      <c r="G34" s="43">
        <f t="shared" si="2"/>
        <v>0.25261584454409569</v>
      </c>
      <c r="H34" s="43">
        <f t="shared" si="3"/>
        <v>0.40209267563527656</v>
      </c>
      <c r="I34" s="44">
        <v>1.69</v>
      </c>
      <c r="J34" s="44">
        <v>1</v>
      </c>
      <c r="K34" s="44">
        <v>4</v>
      </c>
      <c r="L34" s="44">
        <v>0.56000000000000005</v>
      </c>
      <c r="M34" s="44">
        <v>7.25</v>
      </c>
      <c r="N34" s="45">
        <v>-12856.228999999999</v>
      </c>
      <c r="O34" s="45">
        <v>49745.491999999998</v>
      </c>
      <c r="P34" s="45">
        <v>1963.4290000000001</v>
      </c>
      <c r="Q34" s="45">
        <v>10929.037</v>
      </c>
      <c r="R34" s="45">
        <v>60674.529000000002</v>
      </c>
      <c r="S34" s="45">
        <v>47818.3</v>
      </c>
      <c r="T34" s="46">
        <f t="shared" si="4"/>
        <v>2881.5263803680987</v>
      </c>
      <c r="U34" s="46">
        <f t="shared" si="5"/>
        <v>2250.5458159509203</v>
      </c>
      <c r="V34" s="46">
        <f t="shared" si="6"/>
        <v>2441.4965398773006</v>
      </c>
      <c r="W34" s="46">
        <f t="shared" si="7"/>
        <v>261.95694366982713</v>
      </c>
      <c r="X34" s="47">
        <f t="shared" si="8"/>
        <v>204.59507417735639</v>
      </c>
    </row>
    <row r="35" spans="1:24">
      <c r="A35" s="61" t="str">
        <f t="shared" si="0"/>
        <v>&lt; 31</v>
      </c>
      <c r="B35" s="62" t="s">
        <v>240</v>
      </c>
      <c r="C35" s="63" t="s">
        <v>245</v>
      </c>
      <c r="D35" s="64">
        <v>14</v>
      </c>
      <c r="E35" s="65">
        <v>13</v>
      </c>
      <c r="F35" s="65">
        <f t="shared" si="1"/>
        <v>5</v>
      </c>
      <c r="G35" s="66">
        <f t="shared" si="2"/>
        <v>0.18</v>
      </c>
      <c r="H35" s="66">
        <f t="shared" si="3"/>
        <v>0.22000000000000003</v>
      </c>
      <c r="I35" s="67">
        <v>0.9</v>
      </c>
      <c r="J35" s="67">
        <v>0.2</v>
      </c>
      <c r="K35" s="67">
        <v>3.9</v>
      </c>
      <c r="L35" s="67">
        <v>0.64</v>
      </c>
      <c r="M35" s="67">
        <v>5.64</v>
      </c>
      <c r="N35" s="68">
        <v>-4723.6409999999996</v>
      </c>
      <c r="O35" s="68">
        <v>32025.054</v>
      </c>
      <c r="P35" s="68">
        <v>3258.819</v>
      </c>
      <c r="Q35" s="68">
        <v>5856.7129999999997</v>
      </c>
      <c r="R35" s="68">
        <v>37881.767</v>
      </c>
      <c r="S35" s="68">
        <v>33158.125999999997</v>
      </c>
      <c r="T35" s="68">
        <f t="shared" si="4"/>
        <v>2663.303692307692</v>
      </c>
      <c r="U35" s="68">
        <f t="shared" si="5"/>
        <v>2299.946692307692</v>
      </c>
      <c r="V35" s="68">
        <f t="shared" si="6"/>
        <v>2463.4656923076923</v>
      </c>
      <c r="W35" s="68">
        <f t="shared" si="7"/>
        <v>242.11851748251746</v>
      </c>
      <c r="X35" s="69">
        <f t="shared" si="8"/>
        <v>209.08606293706291</v>
      </c>
    </row>
    <row r="36" spans="1:24">
      <c r="A36" s="60" t="str">
        <f t="shared" si="0"/>
        <v>&lt; 31</v>
      </c>
      <c r="B36" s="41" t="s">
        <v>246</v>
      </c>
      <c r="C36" s="30" t="s">
        <v>247</v>
      </c>
      <c r="D36" s="25">
        <v>31</v>
      </c>
      <c r="E36" s="42">
        <v>27.125</v>
      </c>
      <c r="F36" s="42">
        <f t="shared" si="1"/>
        <v>9.26</v>
      </c>
      <c r="G36" s="43">
        <f t="shared" si="2"/>
        <v>0.53671706263498919</v>
      </c>
      <c r="H36" s="43">
        <f t="shared" si="3"/>
        <v>0.53671706263498919</v>
      </c>
      <c r="I36" s="44">
        <v>4.97</v>
      </c>
      <c r="J36" s="44">
        <v>0</v>
      </c>
      <c r="K36" s="44">
        <v>4.29</v>
      </c>
      <c r="L36" s="44">
        <v>0.5</v>
      </c>
      <c r="M36" s="44">
        <v>9.76</v>
      </c>
      <c r="N36" s="45">
        <v>-10189.591</v>
      </c>
      <c r="O36" s="45">
        <v>71144.796000000002</v>
      </c>
      <c r="P36" s="45">
        <v>3367.3440000000001</v>
      </c>
      <c r="Q36" s="45">
        <v>13613.59</v>
      </c>
      <c r="R36" s="45">
        <v>84758.385999999999</v>
      </c>
      <c r="S36" s="45">
        <v>74568.794999999998</v>
      </c>
      <c r="T36" s="46">
        <f t="shared" si="4"/>
        <v>3000.5914101382491</v>
      </c>
      <c r="U36" s="46">
        <f t="shared" si="5"/>
        <v>2624.9382857142859</v>
      </c>
      <c r="V36" s="46">
        <f t="shared" si="6"/>
        <v>2622.8496221198156</v>
      </c>
      <c r="W36" s="46">
        <f t="shared" si="7"/>
        <v>272.78103728529538</v>
      </c>
      <c r="X36" s="47">
        <f t="shared" si="8"/>
        <v>238.63075324675327</v>
      </c>
    </row>
    <row r="37" spans="1:24">
      <c r="A37" s="61" t="str">
        <f t="shared" si="0"/>
        <v>&lt; 31</v>
      </c>
      <c r="B37" s="62" t="s">
        <v>248</v>
      </c>
      <c r="C37" s="63" t="s">
        <v>249</v>
      </c>
      <c r="D37" s="64">
        <v>3</v>
      </c>
      <c r="E37" s="65">
        <v>3</v>
      </c>
      <c r="F37" s="65">
        <f t="shared" si="1"/>
        <v>1.1399999999999999</v>
      </c>
      <c r="G37" s="66">
        <f t="shared" si="2"/>
        <v>0.64035087719298245</v>
      </c>
      <c r="H37" s="66">
        <f t="shared" si="3"/>
        <v>0.81578947368421051</v>
      </c>
      <c r="I37" s="67">
        <v>0.73</v>
      </c>
      <c r="J37" s="67">
        <v>0.2</v>
      </c>
      <c r="K37" s="67">
        <v>0.21</v>
      </c>
      <c r="L37" s="67">
        <v>0.45</v>
      </c>
      <c r="M37" s="67">
        <v>1.59</v>
      </c>
      <c r="N37" s="68">
        <v>0</v>
      </c>
      <c r="O37" s="68">
        <v>11093</v>
      </c>
      <c r="P37" s="68"/>
      <c r="Q37" s="68">
        <v>48</v>
      </c>
      <c r="R37" s="68">
        <f>+Q37+O37</f>
        <v>11141</v>
      </c>
      <c r="S37" s="68">
        <f>+R37+N37</f>
        <v>11141</v>
      </c>
      <c r="T37" s="68">
        <f t="shared" si="4"/>
        <v>3713.6666666666665</v>
      </c>
      <c r="U37" s="68">
        <f t="shared" si="5"/>
        <v>3713.6666666666665</v>
      </c>
      <c r="V37" s="68">
        <f t="shared" si="6"/>
        <v>3697.6666666666665</v>
      </c>
      <c r="W37" s="68">
        <f t="shared" si="7"/>
        <v>337.60606060606057</v>
      </c>
      <c r="X37" s="69">
        <f t="shared" si="8"/>
        <v>337.60606060606057</v>
      </c>
    </row>
    <row r="38" spans="1:24">
      <c r="A38" s="60" t="str">
        <f t="shared" si="0"/>
        <v>&lt; 31</v>
      </c>
      <c r="B38" s="41" t="s">
        <v>250</v>
      </c>
      <c r="C38" s="30" t="s">
        <v>251</v>
      </c>
      <c r="D38" s="25">
        <v>32</v>
      </c>
      <c r="E38" s="42">
        <v>30.5</v>
      </c>
      <c r="F38" s="42">
        <f t="shared" si="1"/>
        <v>10.210000000000001</v>
      </c>
      <c r="G38" s="43">
        <f t="shared" si="2"/>
        <v>0.2938295788442703</v>
      </c>
      <c r="H38" s="43">
        <f t="shared" si="3"/>
        <v>0.2938295788442703</v>
      </c>
      <c r="I38" s="44">
        <v>3</v>
      </c>
      <c r="J38" s="44">
        <v>0</v>
      </c>
      <c r="K38" s="44">
        <v>7.21</v>
      </c>
      <c r="L38" s="44">
        <v>1.31</v>
      </c>
      <c r="M38" s="44">
        <v>11.52</v>
      </c>
      <c r="N38" s="45">
        <v>-14752.141</v>
      </c>
      <c r="O38" s="45">
        <v>73712.021999999997</v>
      </c>
      <c r="P38" s="45">
        <v>9711.4320000000007</v>
      </c>
      <c r="Q38" s="45">
        <v>20088.323</v>
      </c>
      <c r="R38" s="45">
        <v>93800.345000000001</v>
      </c>
      <c r="S38" s="45">
        <v>79048.203999999998</v>
      </c>
      <c r="T38" s="46">
        <f t="shared" si="4"/>
        <v>2757.0135409836066</v>
      </c>
      <c r="U38" s="46">
        <f t="shared" si="5"/>
        <v>2273.3367868852456</v>
      </c>
      <c r="V38" s="46">
        <f t="shared" si="6"/>
        <v>2416.7876065573769</v>
      </c>
      <c r="W38" s="46">
        <f t="shared" si="7"/>
        <v>250.63759463487332</v>
      </c>
      <c r="X38" s="47">
        <f t="shared" si="8"/>
        <v>206.66698062593142</v>
      </c>
    </row>
    <row r="39" spans="1:24">
      <c r="A39" s="61" t="str">
        <f t="shared" si="0"/>
        <v>&lt; 31</v>
      </c>
      <c r="B39" s="62" t="s">
        <v>252</v>
      </c>
      <c r="C39" s="63" t="s">
        <v>255</v>
      </c>
      <c r="D39" s="64">
        <v>11</v>
      </c>
      <c r="E39" s="65">
        <v>8.5</v>
      </c>
      <c r="F39" s="65">
        <f t="shared" si="1"/>
        <v>2.12</v>
      </c>
      <c r="G39" s="66">
        <f t="shared" si="2"/>
        <v>0.43396226415094341</v>
      </c>
      <c r="H39" s="66">
        <f t="shared" si="3"/>
        <v>0.52830188679245282</v>
      </c>
      <c r="I39" s="67">
        <v>0.92</v>
      </c>
      <c r="J39" s="67">
        <v>0.2</v>
      </c>
      <c r="K39" s="67">
        <v>1</v>
      </c>
      <c r="L39" s="67">
        <v>0</v>
      </c>
      <c r="M39" s="67">
        <v>2.12</v>
      </c>
      <c r="N39" s="68"/>
      <c r="O39" s="68"/>
      <c r="P39" s="68"/>
      <c r="Q39" s="68"/>
      <c r="R39" s="68"/>
      <c r="S39" s="68"/>
      <c r="T39" s="68">
        <f t="shared" si="4"/>
        <v>0</v>
      </c>
      <c r="U39" s="68">
        <f t="shared" si="5"/>
        <v>0</v>
      </c>
      <c r="V39" s="68">
        <f t="shared" si="6"/>
        <v>0</v>
      </c>
      <c r="W39" s="68">
        <f t="shared" si="7"/>
        <v>0</v>
      </c>
      <c r="X39" s="69">
        <f t="shared" si="8"/>
        <v>0</v>
      </c>
    </row>
    <row r="40" spans="1:24">
      <c r="A40" s="60" t="str">
        <f t="shared" si="0"/>
        <v>&lt; 31</v>
      </c>
      <c r="B40" s="41" t="s">
        <v>266</v>
      </c>
      <c r="C40" s="30" t="s">
        <v>267</v>
      </c>
      <c r="D40" s="25">
        <v>30</v>
      </c>
      <c r="E40" s="42">
        <v>28.5</v>
      </c>
      <c r="F40" s="42">
        <f t="shared" si="1"/>
        <v>7.4700000000000006</v>
      </c>
      <c r="G40" s="43">
        <f t="shared" si="2"/>
        <v>0.13788487282463185</v>
      </c>
      <c r="H40" s="43">
        <f t="shared" si="3"/>
        <v>0.52342704149933061</v>
      </c>
      <c r="I40" s="44">
        <v>1.03</v>
      </c>
      <c r="J40" s="44">
        <v>2.88</v>
      </c>
      <c r="K40" s="44">
        <v>3.56</v>
      </c>
      <c r="L40" s="44">
        <v>0.5</v>
      </c>
      <c r="M40" s="44">
        <v>7.97</v>
      </c>
      <c r="N40" s="45">
        <v>-9880.9210000000003</v>
      </c>
      <c r="O40" s="45">
        <v>56595.065000000002</v>
      </c>
      <c r="P40" s="45">
        <v>5017.0039999999999</v>
      </c>
      <c r="Q40" s="45">
        <v>14117.21</v>
      </c>
      <c r="R40" s="45">
        <v>70712.274999999994</v>
      </c>
      <c r="S40" s="45">
        <v>60831.353999999999</v>
      </c>
      <c r="T40" s="46">
        <f t="shared" si="4"/>
        <v>2305.0972280701753</v>
      </c>
      <c r="U40" s="46">
        <f t="shared" si="5"/>
        <v>1958.398245614035</v>
      </c>
      <c r="V40" s="46">
        <f t="shared" si="6"/>
        <v>1985.7917543859651</v>
      </c>
      <c r="W40" s="46">
        <f t="shared" si="7"/>
        <v>209.55429346092504</v>
      </c>
      <c r="X40" s="47">
        <f t="shared" si="8"/>
        <v>178.03620414673046</v>
      </c>
    </row>
    <row r="41" spans="1:24">
      <c r="A41" s="61" t="str">
        <f t="shared" si="0"/>
        <v>&lt; 31</v>
      </c>
      <c r="B41" s="62" t="s">
        <v>268</v>
      </c>
      <c r="C41" s="63" t="s">
        <v>269</v>
      </c>
      <c r="D41" s="64">
        <v>23</v>
      </c>
      <c r="E41" s="65">
        <v>20.625</v>
      </c>
      <c r="F41" s="65">
        <f t="shared" si="1"/>
        <v>7.63</v>
      </c>
      <c r="G41" s="66">
        <f t="shared" si="2"/>
        <v>0.13106159895150721</v>
      </c>
      <c r="H41" s="66">
        <f t="shared" si="3"/>
        <v>0.13106159895150721</v>
      </c>
      <c r="I41" s="67">
        <v>1</v>
      </c>
      <c r="J41" s="67">
        <v>0</v>
      </c>
      <c r="K41" s="67">
        <v>6.63</v>
      </c>
      <c r="L41" s="67">
        <v>0.56000000000000005</v>
      </c>
      <c r="M41" s="67">
        <v>8.19</v>
      </c>
      <c r="N41" s="68">
        <v>-8308.8369999999995</v>
      </c>
      <c r="O41" s="68">
        <v>40351.025000000001</v>
      </c>
      <c r="P41" s="68">
        <v>4242.7079999999996</v>
      </c>
      <c r="Q41" s="68">
        <v>11052.911</v>
      </c>
      <c r="R41" s="68">
        <v>51403.936000000002</v>
      </c>
      <c r="S41" s="68">
        <v>43095.099000000002</v>
      </c>
      <c r="T41" s="68">
        <f t="shared" si="4"/>
        <v>2286.6049939393943</v>
      </c>
      <c r="U41" s="68">
        <f t="shared" si="5"/>
        <v>1883.752290909091</v>
      </c>
      <c r="V41" s="68">
        <f t="shared" si="6"/>
        <v>1956.4133333333334</v>
      </c>
      <c r="W41" s="68">
        <f t="shared" si="7"/>
        <v>207.87318126721766</v>
      </c>
      <c r="X41" s="69">
        <f t="shared" si="8"/>
        <v>171.25020826446283</v>
      </c>
    </row>
    <row r="42" spans="1:24">
      <c r="A42" s="60" t="str">
        <f t="shared" si="0"/>
        <v>&lt; 31</v>
      </c>
      <c r="B42" s="41" t="s">
        <v>281</v>
      </c>
      <c r="C42" s="30" t="s">
        <v>282</v>
      </c>
      <c r="D42" s="25">
        <v>31</v>
      </c>
      <c r="E42" s="42">
        <v>29.125</v>
      </c>
      <c r="F42" s="42">
        <f t="shared" si="1"/>
        <v>11.15</v>
      </c>
      <c r="G42" s="43">
        <f t="shared" si="2"/>
        <v>0.17937219730941703</v>
      </c>
      <c r="H42" s="43">
        <f t="shared" si="3"/>
        <v>0.26905829596412556</v>
      </c>
      <c r="I42" s="44">
        <v>2</v>
      </c>
      <c r="J42" s="44">
        <v>1</v>
      </c>
      <c r="K42" s="44">
        <v>8.15</v>
      </c>
      <c r="L42" s="44">
        <v>0</v>
      </c>
      <c r="M42" s="44">
        <v>11.15</v>
      </c>
      <c r="N42" s="45">
        <v>-8245.5709999999999</v>
      </c>
      <c r="O42" s="45">
        <v>75595.040999999997</v>
      </c>
      <c r="P42" s="45">
        <v>0</v>
      </c>
      <c r="Q42" s="45">
        <v>675</v>
      </c>
      <c r="R42" s="45">
        <v>76270.040999999997</v>
      </c>
      <c r="S42" s="45">
        <f>+R42+N42</f>
        <v>68024.47</v>
      </c>
      <c r="T42" s="46">
        <f t="shared" si="4"/>
        <v>2618.713854077253</v>
      </c>
      <c r="U42" s="46">
        <f t="shared" si="5"/>
        <v>2335.6041201716739</v>
      </c>
      <c r="V42" s="46">
        <f t="shared" si="6"/>
        <v>2595.5378884120169</v>
      </c>
      <c r="W42" s="46">
        <f t="shared" si="7"/>
        <v>238.06489582520481</v>
      </c>
      <c r="X42" s="47">
        <f t="shared" si="8"/>
        <v>212.32764728833399</v>
      </c>
    </row>
    <row r="43" spans="1:24">
      <c r="A43" s="61" t="str">
        <f t="shared" si="0"/>
        <v>&lt; 31</v>
      </c>
      <c r="B43" s="62" t="s">
        <v>283</v>
      </c>
      <c r="C43" s="63" t="s">
        <v>284</v>
      </c>
      <c r="D43" s="64">
        <v>26</v>
      </c>
      <c r="E43" s="65">
        <v>26</v>
      </c>
      <c r="F43" s="65">
        <f t="shared" si="1"/>
        <v>9.26</v>
      </c>
      <c r="G43" s="66">
        <f t="shared" si="2"/>
        <v>0.55075593952483803</v>
      </c>
      <c r="H43" s="66">
        <f t="shared" si="3"/>
        <v>0.55075593952483803</v>
      </c>
      <c r="I43" s="67">
        <v>5.0999999999999996</v>
      </c>
      <c r="J43" s="67">
        <v>0</v>
      </c>
      <c r="K43" s="67">
        <v>4.16</v>
      </c>
      <c r="L43" s="67">
        <v>0.9</v>
      </c>
      <c r="M43" s="67">
        <v>10.16</v>
      </c>
      <c r="N43" s="68">
        <v>-3998.0439999999999</v>
      </c>
      <c r="O43" s="68">
        <v>78048.887000000002</v>
      </c>
      <c r="P43" s="68">
        <v>7486.7160000000003</v>
      </c>
      <c r="Q43" s="68">
        <v>22039.579000000002</v>
      </c>
      <c r="R43" s="68">
        <v>100088.466</v>
      </c>
      <c r="S43" s="68">
        <v>96090.422000000006</v>
      </c>
      <c r="T43" s="68">
        <f t="shared" si="4"/>
        <v>3561.6057692307691</v>
      </c>
      <c r="U43" s="68">
        <f t="shared" si="5"/>
        <v>3407.8348461538462</v>
      </c>
      <c r="V43" s="68">
        <f t="shared" si="6"/>
        <v>3001.8802692307695</v>
      </c>
      <c r="W43" s="68">
        <f t="shared" si="7"/>
        <v>323.78234265734267</v>
      </c>
      <c r="X43" s="69">
        <f t="shared" si="8"/>
        <v>309.80316783216784</v>
      </c>
    </row>
    <row r="44" spans="1:24">
      <c r="A44" s="60" t="str">
        <f t="shared" si="0"/>
        <v>&lt; 31</v>
      </c>
      <c r="B44" s="41" t="s">
        <v>285</v>
      </c>
      <c r="C44" s="30" t="s">
        <v>286</v>
      </c>
      <c r="D44" s="25">
        <v>27</v>
      </c>
      <c r="E44" s="42">
        <v>26.625</v>
      </c>
      <c r="F44" s="42">
        <f t="shared" si="1"/>
        <v>9.3099999999999987</v>
      </c>
      <c r="G44" s="43">
        <f t="shared" si="2"/>
        <v>0.25349087003222343</v>
      </c>
      <c r="H44" s="43">
        <f t="shared" si="3"/>
        <v>0.46294307196562839</v>
      </c>
      <c r="I44" s="44">
        <v>2.36</v>
      </c>
      <c r="J44" s="44">
        <v>1.95</v>
      </c>
      <c r="K44" s="44">
        <v>5</v>
      </c>
      <c r="L44" s="44">
        <v>0.75</v>
      </c>
      <c r="M44" s="44">
        <v>10.06</v>
      </c>
      <c r="N44" s="45">
        <v>-9038.9040000000005</v>
      </c>
      <c r="O44" s="45">
        <v>83263.017000000007</v>
      </c>
      <c r="P44" s="45">
        <v>0</v>
      </c>
      <c r="Q44" s="45">
        <v>19282.330999999998</v>
      </c>
      <c r="R44" s="45">
        <v>102545.348</v>
      </c>
      <c r="S44" s="45">
        <v>93506.444000000003</v>
      </c>
      <c r="T44" s="46">
        <f t="shared" si="4"/>
        <v>3851.4684694835678</v>
      </c>
      <c r="U44" s="46">
        <f t="shared" si="5"/>
        <v>3511.9791173708923</v>
      </c>
      <c r="V44" s="46">
        <f t="shared" si="6"/>
        <v>3127.2494647887324</v>
      </c>
      <c r="W44" s="46">
        <f t="shared" si="7"/>
        <v>350.13349722577891</v>
      </c>
      <c r="X44" s="47">
        <f t="shared" si="8"/>
        <v>319.2708288518993</v>
      </c>
    </row>
    <row r="45" spans="1:24">
      <c r="A45" s="61" t="str">
        <f t="shared" si="0"/>
        <v>&lt; 31</v>
      </c>
      <c r="B45" s="62" t="s">
        <v>285</v>
      </c>
      <c r="C45" s="63" t="s">
        <v>287</v>
      </c>
      <c r="D45" s="64">
        <v>20</v>
      </c>
      <c r="E45" s="65">
        <v>19.75</v>
      </c>
      <c r="F45" s="65">
        <f t="shared" si="1"/>
        <v>6.3999999999999995</v>
      </c>
      <c r="G45" s="66">
        <f t="shared" si="2"/>
        <v>0.3125</v>
      </c>
      <c r="H45" s="66">
        <f t="shared" si="3"/>
        <v>0.796875</v>
      </c>
      <c r="I45" s="67">
        <v>2</v>
      </c>
      <c r="J45" s="67">
        <v>3.1</v>
      </c>
      <c r="K45" s="67">
        <v>1.3</v>
      </c>
      <c r="L45" s="67">
        <v>0.5</v>
      </c>
      <c r="M45" s="67">
        <v>6.9</v>
      </c>
      <c r="N45" s="68">
        <v>-9595.9120000000003</v>
      </c>
      <c r="O45" s="68">
        <v>46431.43</v>
      </c>
      <c r="P45" s="68">
        <v>5554.9080000000004</v>
      </c>
      <c r="Q45" s="68">
        <v>13663.992</v>
      </c>
      <c r="R45" s="68">
        <v>60095.421999999999</v>
      </c>
      <c r="S45" s="68">
        <v>50499.51</v>
      </c>
      <c r="T45" s="68">
        <f t="shared" si="4"/>
        <v>2761.5450126582277</v>
      </c>
      <c r="U45" s="68">
        <f t="shared" si="5"/>
        <v>2275.6760506329115</v>
      </c>
      <c r="V45" s="68">
        <f t="shared" si="6"/>
        <v>2350.9584810126585</v>
      </c>
      <c r="W45" s="68">
        <f t="shared" si="7"/>
        <v>251.04954660529344</v>
      </c>
      <c r="X45" s="69">
        <f t="shared" si="8"/>
        <v>206.87964096662833</v>
      </c>
    </row>
    <row r="46" spans="1:24">
      <c r="A46" s="109" t="s">
        <v>298</v>
      </c>
      <c r="B46" s="27" t="s">
        <v>304</v>
      </c>
      <c r="C46" s="48"/>
      <c r="D46" s="49">
        <f>SUM(D9:D45)</f>
        <v>685</v>
      </c>
      <c r="E46" s="49">
        <f>SUM(E9:E45)</f>
        <v>648.29999999999995</v>
      </c>
      <c r="F46" s="50">
        <f>SUM(F9:F45)</f>
        <v>205.28999999999996</v>
      </c>
      <c r="G46" s="51">
        <f t="shared" si="2"/>
        <v>0.29334112718593208</v>
      </c>
      <c r="H46" s="51">
        <f t="shared" si="3"/>
        <v>0.45155633494081543</v>
      </c>
      <c r="I46" s="52">
        <f t="shared" ref="I46:S46" si="9">SUM(I9:I45)</f>
        <v>60.219999999999992</v>
      </c>
      <c r="J46" s="52">
        <f t="shared" si="9"/>
        <v>32.479999999999997</v>
      </c>
      <c r="K46" s="52">
        <f t="shared" si="9"/>
        <v>112.58999999999999</v>
      </c>
      <c r="L46" s="52">
        <f t="shared" si="9"/>
        <v>16.330000000000002</v>
      </c>
      <c r="M46" s="52">
        <f t="shared" si="9"/>
        <v>221.62</v>
      </c>
      <c r="N46" s="53">
        <f t="shared" si="9"/>
        <v>-227965.41399999999</v>
      </c>
      <c r="O46" s="53">
        <f t="shared" si="9"/>
        <v>1387780.5976</v>
      </c>
      <c r="P46" s="53">
        <f t="shared" si="9"/>
        <v>144074.97000000003</v>
      </c>
      <c r="Q46" s="53">
        <f t="shared" si="9"/>
        <v>446215.41099999996</v>
      </c>
      <c r="R46" s="53">
        <f t="shared" si="9"/>
        <v>1833996.0086000001</v>
      </c>
      <c r="S46" s="53">
        <f t="shared" si="9"/>
        <v>1606030.5946</v>
      </c>
      <c r="T46" s="54">
        <f t="shared" si="4"/>
        <v>2606.6960336264078</v>
      </c>
      <c r="U46" s="54">
        <f t="shared" si="5"/>
        <v>2255.0603495295391</v>
      </c>
      <c r="V46" s="54">
        <f t="shared" si="6"/>
        <v>2140.6456850223663</v>
      </c>
      <c r="W46" s="54">
        <f t="shared" si="7"/>
        <v>236.97236669330979</v>
      </c>
      <c r="X46" s="55">
        <f t="shared" si="8"/>
        <v>205.00548632086719</v>
      </c>
    </row>
    <row r="47" spans="1:24">
      <c r="A47" s="70" t="str">
        <f t="shared" ref="A47:A83" si="10">VLOOKUP(E47,$AG$9:$AH$13,2)</f>
        <v>31 - 60</v>
      </c>
      <c r="B47" s="71" t="s">
        <v>24</v>
      </c>
      <c r="C47" s="72" t="s">
        <v>29</v>
      </c>
      <c r="D47" s="73">
        <v>46</v>
      </c>
      <c r="E47" s="74">
        <v>47.5</v>
      </c>
      <c r="F47" s="74">
        <f t="shared" ref="F47:F83" si="11">+I47+J47+K47</f>
        <v>14.4</v>
      </c>
      <c r="G47" s="75">
        <f t="shared" si="2"/>
        <v>0.4548611111111111</v>
      </c>
      <c r="H47" s="75">
        <f t="shared" si="3"/>
        <v>0.65972222222222221</v>
      </c>
      <c r="I47" s="76">
        <v>6.55</v>
      </c>
      <c r="J47" s="76">
        <v>2.95</v>
      </c>
      <c r="K47" s="76">
        <v>4.9000000000000004</v>
      </c>
      <c r="L47" s="76">
        <v>0</v>
      </c>
      <c r="M47" s="76">
        <v>14.4</v>
      </c>
      <c r="N47" s="77">
        <v>-11976.116</v>
      </c>
      <c r="O47" s="77">
        <v>111512.429</v>
      </c>
      <c r="P47" s="77">
        <v>8675.7950000000001</v>
      </c>
      <c r="Q47" s="77">
        <v>23976.562999999998</v>
      </c>
      <c r="R47" s="77">
        <v>135488.992</v>
      </c>
      <c r="S47" s="77">
        <v>123512.876</v>
      </c>
      <c r="T47" s="77">
        <f t="shared" si="4"/>
        <v>2669.7515157894736</v>
      </c>
      <c r="U47" s="77">
        <f t="shared" si="5"/>
        <v>2417.6227578947369</v>
      </c>
      <c r="V47" s="77">
        <f t="shared" si="6"/>
        <v>2347.6300842105265</v>
      </c>
      <c r="W47" s="77">
        <f t="shared" si="7"/>
        <v>242.70468325358851</v>
      </c>
      <c r="X47" s="78">
        <f t="shared" si="8"/>
        <v>219.78388708133971</v>
      </c>
    </row>
    <row r="48" spans="1:24">
      <c r="A48" s="60" t="str">
        <f t="shared" si="10"/>
        <v>31 - 60</v>
      </c>
      <c r="B48" s="41" t="s">
        <v>24</v>
      </c>
      <c r="C48" s="30" t="s">
        <v>33</v>
      </c>
      <c r="D48" s="25">
        <v>50</v>
      </c>
      <c r="E48" s="42">
        <v>51.875</v>
      </c>
      <c r="F48" s="42">
        <f t="shared" si="11"/>
        <v>11.64</v>
      </c>
      <c r="G48" s="43">
        <f t="shared" si="2"/>
        <v>0.37542955326460481</v>
      </c>
      <c r="H48" s="43">
        <f t="shared" si="3"/>
        <v>0.54123711340206182</v>
      </c>
      <c r="I48" s="44">
        <v>4.37</v>
      </c>
      <c r="J48" s="44">
        <v>1.93</v>
      </c>
      <c r="K48" s="44">
        <v>5.34</v>
      </c>
      <c r="L48" s="44">
        <v>0</v>
      </c>
      <c r="M48" s="44">
        <v>11.64</v>
      </c>
      <c r="N48" s="45">
        <v>-12338.269</v>
      </c>
      <c r="O48" s="45">
        <v>89831.324999999997</v>
      </c>
      <c r="P48" s="45">
        <v>8623.6720000000005</v>
      </c>
      <c r="Q48" s="45">
        <v>26076.271000000001</v>
      </c>
      <c r="R48" s="45">
        <v>115907.59600000001</v>
      </c>
      <c r="S48" s="45">
        <v>103569.327</v>
      </c>
      <c r="T48" s="46">
        <f t="shared" si="4"/>
        <v>2068.1238361445785</v>
      </c>
      <c r="U48" s="46">
        <f t="shared" si="5"/>
        <v>1830.2776867469879</v>
      </c>
      <c r="V48" s="46">
        <f t="shared" si="6"/>
        <v>1731.6881927710842</v>
      </c>
      <c r="W48" s="46">
        <f t="shared" si="7"/>
        <v>188.01125783132531</v>
      </c>
      <c r="X48" s="47">
        <f t="shared" si="8"/>
        <v>166.38888061336255</v>
      </c>
    </row>
    <row r="49" spans="1:24">
      <c r="A49" s="61" t="str">
        <f t="shared" si="10"/>
        <v>31 - 60</v>
      </c>
      <c r="B49" s="62" t="s">
        <v>24</v>
      </c>
      <c r="C49" s="63" t="s">
        <v>39</v>
      </c>
      <c r="D49" s="64">
        <v>50</v>
      </c>
      <c r="E49" s="65">
        <v>51.375</v>
      </c>
      <c r="F49" s="65">
        <f t="shared" si="11"/>
        <v>14.02</v>
      </c>
      <c r="G49" s="66">
        <f t="shared" si="2"/>
        <v>0.21398002853067047</v>
      </c>
      <c r="H49" s="66">
        <f t="shared" si="3"/>
        <v>0.58059914407988589</v>
      </c>
      <c r="I49" s="67">
        <v>3</v>
      </c>
      <c r="J49" s="67">
        <v>5.14</v>
      </c>
      <c r="K49" s="67">
        <v>5.88</v>
      </c>
      <c r="L49" s="67">
        <v>1</v>
      </c>
      <c r="M49" s="67">
        <v>15.02</v>
      </c>
      <c r="N49" s="68">
        <v>-12799.093000000001</v>
      </c>
      <c r="O49" s="68">
        <v>109216.338</v>
      </c>
      <c r="P49" s="68">
        <v>14242.523999999999</v>
      </c>
      <c r="Q49" s="68">
        <v>31864.876</v>
      </c>
      <c r="R49" s="68">
        <v>141081.21400000001</v>
      </c>
      <c r="S49" s="68">
        <v>128282.121</v>
      </c>
      <c r="T49" s="68">
        <f t="shared" si="4"/>
        <v>2468.879610705596</v>
      </c>
      <c r="U49" s="68">
        <f t="shared" si="5"/>
        <v>2219.7488467153285</v>
      </c>
      <c r="V49" s="68">
        <f t="shared" si="6"/>
        <v>2125.8654598540147</v>
      </c>
      <c r="W49" s="68">
        <f t="shared" si="7"/>
        <v>224.44360097323599</v>
      </c>
      <c r="X49" s="69">
        <f t="shared" si="8"/>
        <v>201.79534970139349</v>
      </c>
    </row>
    <row r="50" spans="1:24">
      <c r="A50" s="60" t="str">
        <f t="shared" si="10"/>
        <v>31 - 60</v>
      </c>
      <c r="B50" s="41" t="s">
        <v>24</v>
      </c>
      <c r="C50" s="30" t="s">
        <v>43</v>
      </c>
      <c r="D50" s="25">
        <v>56</v>
      </c>
      <c r="E50" s="42">
        <v>58.75</v>
      </c>
      <c r="F50" s="42">
        <f t="shared" si="11"/>
        <v>15.42</v>
      </c>
      <c r="G50" s="43">
        <f t="shared" si="2"/>
        <v>0.20946822308690013</v>
      </c>
      <c r="H50" s="43">
        <f t="shared" si="3"/>
        <v>0.22568093385214008</v>
      </c>
      <c r="I50" s="44">
        <v>3.23</v>
      </c>
      <c r="J50" s="44">
        <v>0.25</v>
      </c>
      <c r="K50" s="44">
        <v>11.94</v>
      </c>
      <c r="L50" s="44">
        <v>1</v>
      </c>
      <c r="M50" s="44">
        <v>16.420000000000002</v>
      </c>
      <c r="N50" s="45">
        <v>-22080.258000000002</v>
      </c>
      <c r="O50" s="45">
        <v>122945.4</v>
      </c>
      <c r="P50" s="45">
        <v>19126.672999999999</v>
      </c>
      <c r="Q50" s="45">
        <v>34966.309000000001</v>
      </c>
      <c r="R50" s="45">
        <v>157911.709</v>
      </c>
      <c r="S50" s="45">
        <v>135831.451</v>
      </c>
      <c r="T50" s="46">
        <f t="shared" si="4"/>
        <v>2362.2984851063829</v>
      </c>
      <c r="U50" s="46">
        <f t="shared" si="5"/>
        <v>1986.4643063829787</v>
      </c>
      <c r="V50" s="46">
        <f t="shared" si="6"/>
        <v>2092.6876595744679</v>
      </c>
      <c r="W50" s="46">
        <f t="shared" si="7"/>
        <v>214.7544077369439</v>
      </c>
      <c r="X50" s="47">
        <f t="shared" si="8"/>
        <v>180.58766421663444</v>
      </c>
    </row>
    <row r="51" spans="1:24">
      <c r="A51" s="61" t="str">
        <f t="shared" si="10"/>
        <v>31 - 60</v>
      </c>
      <c r="B51" s="62" t="s">
        <v>24</v>
      </c>
      <c r="C51" s="63" t="s">
        <v>48</v>
      </c>
      <c r="D51" s="64">
        <v>57</v>
      </c>
      <c r="E51" s="65">
        <v>60.125</v>
      </c>
      <c r="F51" s="65">
        <f t="shared" si="11"/>
        <v>14.940000000000001</v>
      </c>
      <c r="G51" s="66">
        <f t="shared" si="2"/>
        <v>0.33065595716198126</v>
      </c>
      <c r="H51" s="66">
        <f t="shared" si="3"/>
        <v>0.46452476572958501</v>
      </c>
      <c r="I51" s="67">
        <v>4.9400000000000004</v>
      </c>
      <c r="J51" s="67">
        <v>2</v>
      </c>
      <c r="K51" s="67">
        <v>8</v>
      </c>
      <c r="L51" s="67">
        <v>1.25</v>
      </c>
      <c r="M51" s="67">
        <v>16.190000000000001</v>
      </c>
      <c r="N51" s="68">
        <v>-15930.324000000001</v>
      </c>
      <c r="O51" s="68">
        <v>109809.48699999999</v>
      </c>
      <c r="P51" s="68">
        <v>11354.06</v>
      </c>
      <c r="Q51" s="68">
        <v>26275.393</v>
      </c>
      <c r="R51" s="68">
        <v>136084.88</v>
      </c>
      <c r="S51" s="68">
        <v>120154.556</v>
      </c>
      <c r="T51" s="68">
        <f t="shared" si="4"/>
        <v>2074.5250727650728</v>
      </c>
      <c r="U51" s="68">
        <f t="shared" si="5"/>
        <v>1809.5716590436591</v>
      </c>
      <c r="V51" s="68">
        <f t="shared" si="6"/>
        <v>1826.3532141372141</v>
      </c>
      <c r="W51" s="68">
        <f t="shared" si="7"/>
        <v>188.59318843318843</v>
      </c>
      <c r="X51" s="69">
        <f t="shared" si="8"/>
        <v>164.50651445851446</v>
      </c>
    </row>
    <row r="52" spans="1:24">
      <c r="A52" s="60" t="str">
        <f t="shared" si="10"/>
        <v>31 - 60</v>
      </c>
      <c r="B52" s="41" t="s">
        <v>24</v>
      </c>
      <c r="C52" s="30" t="s">
        <v>50</v>
      </c>
      <c r="D52" s="25">
        <v>55</v>
      </c>
      <c r="E52" s="42">
        <v>57.875</v>
      </c>
      <c r="F52" s="42">
        <f t="shared" si="11"/>
        <v>14.75</v>
      </c>
      <c r="G52" s="43">
        <f t="shared" si="2"/>
        <v>0.13559322033898305</v>
      </c>
      <c r="H52" s="43">
        <f t="shared" si="3"/>
        <v>0.38983050847457629</v>
      </c>
      <c r="I52" s="44">
        <v>2</v>
      </c>
      <c r="J52" s="44">
        <v>3.75</v>
      </c>
      <c r="K52" s="44">
        <v>9</v>
      </c>
      <c r="L52" s="44">
        <v>1</v>
      </c>
      <c r="M52" s="44">
        <v>15.75</v>
      </c>
      <c r="N52" s="45">
        <v>-14645.414000000001</v>
      </c>
      <c r="O52" s="45">
        <v>95504.422999999995</v>
      </c>
      <c r="P52" s="45">
        <v>10670.550999999999</v>
      </c>
      <c r="Q52" s="45">
        <v>24370.861000000001</v>
      </c>
      <c r="R52" s="45">
        <v>119875.284</v>
      </c>
      <c r="S52" s="45">
        <v>105229.87</v>
      </c>
      <c r="T52" s="46">
        <f t="shared" si="4"/>
        <v>1886.9068336933046</v>
      </c>
      <c r="U52" s="46">
        <f t="shared" si="5"/>
        <v>1633.8543239740818</v>
      </c>
      <c r="V52" s="46">
        <f t="shared" si="6"/>
        <v>1650.184414686825</v>
      </c>
      <c r="W52" s="46">
        <f t="shared" si="7"/>
        <v>171.53698488120952</v>
      </c>
      <c r="X52" s="47">
        <f t="shared" si="8"/>
        <v>148.53221127037108</v>
      </c>
    </row>
    <row r="53" spans="1:24">
      <c r="A53" s="61" t="str">
        <f t="shared" si="10"/>
        <v>31 - 60</v>
      </c>
      <c r="B53" s="62" t="s">
        <v>24</v>
      </c>
      <c r="C53" s="63" t="s">
        <v>51</v>
      </c>
      <c r="D53" s="64">
        <v>56</v>
      </c>
      <c r="E53" s="65">
        <v>59.125</v>
      </c>
      <c r="F53" s="65">
        <f t="shared" si="11"/>
        <v>17.170000000000002</v>
      </c>
      <c r="G53" s="66">
        <f t="shared" si="2"/>
        <v>0.43680838672102501</v>
      </c>
      <c r="H53" s="66">
        <f t="shared" si="3"/>
        <v>0.58823529411764697</v>
      </c>
      <c r="I53" s="67">
        <v>7.5</v>
      </c>
      <c r="J53" s="67">
        <v>2.6</v>
      </c>
      <c r="K53" s="67">
        <v>7.07</v>
      </c>
      <c r="L53" s="67">
        <v>0</v>
      </c>
      <c r="M53" s="67">
        <v>17.170000000000002</v>
      </c>
      <c r="N53" s="68">
        <v>-15222.428</v>
      </c>
      <c r="O53" s="68">
        <v>126429.091</v>
      </c>
      <c r="P53" s="68">
        <v>9841.0040000000008</v>
      </c>
      <c r="Q53" s="68">
        <v>35272.17</v>
      </c>
      <c r="R53" s="68">
        <v>161701.261</v>
      </c>
      <c r="S53" s="68">
        <v>146478.83300000001</v>
      </c>
      <c r="T53" s="68">
        <f t="shared" si="4"/>
        <v>2568.4610063424943</v>
      </c>
      <c r="U53" s="68">
        <f t="shared" si="5"/>
        <v>2310.9992219873157</v>
      </c>
      <c r="V53" s="68">
        <f t="shared" si="6"/>
        <v>2138.335577167019</v>
      </c>
      <c r="W53" s="68">
        <f t="shared" si="7"/>
        <v>233.49645512204495</v>
      </c>
      <c r="X53" s="69">
        <f t="shared" si="8"/>
        <v>210.09083836248325</v>
      </c>
    </row>
    <row r="54" spans="1:24">
      <c r="A54" s="60" t="str">
        <f t="shared" si="10"/>
        <v>31 - 60</v>
      </c>
      <c r="B54" s="41" t="s">
        <v>24</v>
      </c>
      <c r="C54" s="30" t="s">
        <v>54</v>
      </c>
      <c r="D54" s="25">
        <v>50</v>
      </c>
      <c r="E54" s="42">
        <v>50.5</v>
      </c>
      <c r="F54" s="42">
        <f t="shared" si="11"/>
        <v>12.030000000000001</v>
      </c>
      <c r="G54" s="43">
        <f t="shared" si="2"/>
        <v>0.24937655860349126</v>
      </c>
      <c r="H54" s="43">
        <f t="shared" si="3"/>
        <v>0.58187863674147955</v>
      </c>
      <c r="I54" s="44">
        <v>3</v>
      </c>
      <c r="J54" s="44">
        <v>4</v>
      </c>
      <c r="K54" s="44">
        <v>5.03</v>
      </c>
      <c r="L54" s="44">
        <v>0</v>
      </c>
      <c r="M54" s="44">
        <v>12.03</v>
      </c>
      <c r="N54" s="45">
        <v>-11311.725</v>
      </c>
      <c r="O54" s="45">
        <v>98533.96</v>
      </c>
      <c r="P54" s="45">
        <v>21266.616000000002</v>
      </c>
      <c r="Q54" s="45">
        <v>40979.031000000003</v>
      </c>
      <c r="R54" s="45">
        <v>139512.99100000001</v>
      </c>
      <c r="S54" s="45">
        <v>128201.266</v>
      </c>
      <c r="T54" s="46">
        <f t="shared" si="4"/>
        <v>2341.5123762376238</v>
      </c>
      <c r="U54" s="46">
        <f t="shared" si="5"/>
        <v>2117.5178217821781</v>
      </c>
      <c r="V54" s="46">
        <f t="shared" si="6"/>
        <v>1951.1675247524754</v>
      </c>
      <c r="W54" s="46">
        <f t="shared" si="7"/>
        <v>212.86476147614761</v>
      </c>
      <c r="X54" s="47">
        <f t="shared" si="8"/>
        <v>192.5016201620162</v>
      </c>
    </row>
    <row r="55" spans="1:24">
      <c r="A55" s="61" t="str">
        <f t="shared" si="10"/>
        <v>31 - 60</v>
      </c>
      <c r="B55" s="62" t="s">
        <v>24</v>
      </c>
      <c r="C55" s="63" t="s">
        <v>59</v>
      </c>
      <c r="D55" s="64">
        <v>52</v>
      </c>
      <c r="E55" s="65">
        <v>54.25</v>
      </c>
      <c r="F55" s="65">
        <f t="shared" si="11"/>
        <v>14.59</v>
      </c>
      <c r="G55" s="66">
        <f t="shared" si="2"/>
        <v>0.29677861549006168</v>
      </c>
      <c r="H55" s="66">
        <f t="shared" si="3"/>
        <v>0.29677861549006168</v>
      </c>
      <c r="I55" s="67">
        <v>4.33</v>
      </c>
      <c r="J55" s="67">
        <v>0</v>
      </c>
      <c r="K55" s="67">
        <v>10.26</v>
      </c>
      <c r="L55" s="67">
        <v>1</v>
      </c>
      <c r="M55" s="67">
        <v>15.59</v>
      </c>
      <c r="N55" s="68">
        <v>-17154.580999999998</v>
      </c>
      <c r="O55" s="68">
        <v>119362.508</v>
      </c>
      <c r="P55" s="68">
        <v>13967.598</v>
      </c>
      <c r="Q55" s="68">
        <v>31288.303</v>
      </c>
      <c r="R55" s="68">
        <v>150650.81099999999</v>
      </c>
      <c r="S55" s="68">
        <v>133496.23000000001</v>
      </c>
      <c r="T55" s="68">
        <f t="shared" si="4"/>
        <v>2519.5062304147464</v>
      </c>
      <c r="U55" s="68">
        <f t="shared" si="5"/>
        <v>2203.2927557603689</v>
      </c>
      <c r="V55" s="68">
        <f t="shared" si="6"/>
        <v>2200.2305622119816</v>
      </c>
      <c r="W55" s="68">
        <f t="shared" si="7"/>
        <v>229.04602094679512</v>
      </c>
      <c r="X55" s="69">
        <f t="shared" si="8"/>
        <v>200.2993414327608</v>
      </c>
    </row>
    <row r="56" spans="1:24">
      <c r="A56" s="60" t="str">
        <f t="shared" si="10"/>
        <v>31 - 60</v>
      </c>
      <c r="B56" s="41" t="s">
        <v>24</v>
      </c>
      <c r="C56" s="30" t="s">
        <v>63</v>
      </c>
      <c r="D56" s="25">
        <v>53</v>
      </c>
      <c r="E56" s="42">
        <v>55.25</v>
      </c>
      <c r="F56" s="42">
        <f t="shared" si="11"/>
        <v>14.72</v>
      </c>
      <c r="G56" s="43">
        <f t="shared" si="2"/>
        <v>0.31249999999999994</v>
      </c>
      <c r="H56" s="43">
        <f t="shared" si="3"/>
        <v>0.41372282608695649</v>
      </c>
      <c r="I56" s="44">
        <v>4.5999999999999996</v>
      </c>
      <c r="J56" s="44">
        <v>1.49</v>
      </c>
      <c r="K56" s="44">
        <v>8.6300000000000008</v>
      </c>
      <c r="L56" s="44">
        <v>2</v>
      </c>
      <c r="M56" s="44">
        <v>16.72</v>
      </c>
      <c r="N56" s="45">
        <v>-16663.725999999999</v>
      </c>
      <c r="O56" s="45">
        <v>116899.67200000001</v>
      </c>
      <c r="P56" s="45">
        <v>16384.659</v>
      </c>
      <c r="Q56" s="45">
        <v>38632.610999999997</v>
      </c>
      <c r="R56" s="45">
        <v>155532.283</v>
      </c>
      <c r="S56" s="45">
        <v>138868.557</v>
      </c>
      <c r="T56" s="46">
        <f t="shared" si="4"/>
        <v>2518.5090316742085</v>
      </c>
      <c r="U56" s="46">
        <f t="shared" si="5"/>
        <v>2216.9031312217194</v>
      </c>
      <c r="V56" s="46">
        <f t="shared" si="6"/>
        <v>2115.8311674208144</v>
      </c>
      <c r="W56" s="46">
        <f t="shared" si="7"/>
        <v>228.95536651583714</v>
      </c>
      <c r="X56" s="47">
        <f t="shared" si="8"/>
        <v>201.53664829288357</v>
      </c>
    </row>
    <row r="57" spans="1:24">
      <c r="A57" s="61" t="str">
        <f t="shared" si="10"/>
        <v>31 - 60</v>
      </c>
      <c r="B57" s="62" t="s">
        <v>24</v>
      </c>
      <c r="C57" s="63" t="s">
        <v>65</v>
      </c>
      <c r="D57" s="64">
        <v>53</v>
      </c>
      <c r="E57" s="65">
        <v>54.125</v>
      </c>
      <c r="F57" s="65">
        <f t="shared" si="11"/>
        <v>15.360000000000001</v>
      </c>
      <c r="G57" s="66">
        <f t="shared" si="2"/>
        <v>0.16276041666666666</v>
      </c>
      <c r="H57" s="66">
        <f t="shared" si="3"/>
        <v>0.31901041666666669</v>
      </c>
      <c r="I57" s="67">
        <v>2.5</v>
      </c>
      <c r="J57" s="67">
        <v>2.4</v>
      </c>
      <c r="K57" s="67">
        <v>10.46</v>
      </c>
      <c r="L57" s="67">
        <v>1</v>
      </c>
      <c r="M57" s="67">
        <v>16.36</v>
      </c>
      <c r="N57" s="68">
        <v>-17848.175999999999</v>
      </c>
      <c r="O57" s="68">
        <v>138036.18799999999</v>
      </c>
      <c r="P57" s="68">
        <v>15687.254000000001</v>
      </c>
      <c r="Q57" s="68">
        <v>35106.786</v>
      </c>
      <c r="R57" s="68">
        <v>173142.97399999999</v>
      </c>
      <c r="S57" s="68">
        <v>155294.79800000001</v>
      </c>
      <c r="T57" s="68">
        <f t="shared" si="4"/>
        <v>2909.1126096997687</v>
      </c>
      <c r="U57" s="68">
        <f t="shared" si="5"/>
        <v>2579.3541616628177</v>
      </c>
      <c r="V57" s="68">
        <f t="shared" si="6"/>
        <v>2550.322180138568</v>
      </c>
      <c r="W57" s="68">
        <f t="shared" si="7"/>
        <v>264.46478269997897</v>
      </c>
      <c r="X57" s="69">
        <f t="shared" si="8"/>
        <v>234.48674196934707</v>
      </c>
    </row>
    <row r="58" spans="1:24">
      <c r="A58" s="79" t="str">
        <f t="shared" si="10"/>
        <v>31 - 60</v>
      </c>
      <c r="B58" s="80" t="s">
        <v>24</v>
      </c>
      <c r="C58" s="81" t="s">
        <v>74</v>
      </c>
      <c r="D58" s="82">
        <v>47</v>
      </c>
      <c r="E58" s="83">
        <v>48.875</v>
      </c>
      <c r="F58" s="83">
        <f t="shared" si="11"/>
        <v>11.4</v>
      </c>
      <c r="G58" s="84">
        <f t="shared" si="2"/>
        <v>0.26315789473684209</v>
      </c>
      <c r="H58" s="84">
        <f t="shared" si="3"/>
        <v>0.35087719298245612</v>
      </c>
      <c r="I58" s="85">
        <v>3</v>
      </c>
      <c r="J58" s="85">
        <v>1</v>
      </c>
      <c r="K58" s="85">
        <v>7.4</v>
      </c>
      <c r="L58" s="85">
        <v>0</v>
      </c>
      <c r="M58" s="85">
        <v>11.4</v>
      </c>
      <c r="N58" s="86">
        <v>-11093.646000000001</v>
      </c>
      <c r="O58" s="86">
        <v>87265.366999999998</v>
      </c>
      <c r="P58" s="86">
        <v>16308.225</v>
      </c>
      <c r="Q58" s="86">
        <v>24967.179</v>
      </c>
      <c r="R58" s="86">
        <v>112232.546</v>
      </c>
      <c r="S58" s="86">
        <v>101138.9</v>
      </c>
      <c r="T58" s="86">
        <f t="shared" si="4"/>
        <v>1962.6459539641944</v>
      </c>
      <c r="U58" s="86">
        <f t="shared" si="5"/>
        <v>1735.6659846547311</v>
      </c>
      <c r="V58" s="86">
        <f t="shared" si="6"/>
        <v>1785.4806547314577</v>
      </c>
      <c r="W58" s="86">
        <f t="shared" si="7"/>
        <v>178.42235945129039</v>
      </c>
      <c r="X58" s="87">
        <f t="shared" si="8"/>
        <v>157.78781678679374</v>
      </c>
    </row>
    <row r="59" spans="1:24">
      <c r="A59" s="61" t="str">
        <f t="shared" si="10"/>
        <v>31 - 60</v>
      </c>
      <c r="B59" s="62" t="s">
        <v>24</v>
      </c>
      <c r="C59" s="63" t="s">
        <v>75</v>
      </c>
      <c r="D59" s="64">
        <v>44</v>
      </c>
      <c r="E59" s="65">
        <v>44.25</v>
      </c>
      <c r="F59" s="65">
        <f t="shared" si="11"/>
        <v>14.100000000000001</v>
      </c>
      <c r="G59" s="66">
        <f t="shared" si="2"/>
        <v>7.0921985815602828E-2</v>
      </c>
      <c r="H59" s="66">
        <f t="shared" si="3"/>
        <v>0.22695035460992907</v>
      </c>
      <c r="I59" s="67">
        <v>1</v>
      </c>
      <c r="J59" s="67">
        <v>2.2000000000000002</v>
      </c>
      <c r="K59" s="67">
        <v>10.9</v>
      </c>
      <c r="L59" s="67">
        <v>1</v>
      </c>
      <c r="M59" s="67">
        <v>15.1</v>
      </c>
      <c r="N59" s="68"/>
      <c r="O59" s="68"/>
      <c r="P59" s="68"/>
      <c r="Q59" s="68"/>
      <c r="R59" s="68"/>
      <c r="S59" s="68"/>
      <c r="T59" s="68">
        <f t="shared" si="4"/>
        <v>0</v>
      </c>
      <c r="U59" s="68">
        <f t="shared" si="5"/>
        <v>0</v>
      </c>
      <c r="V59" s="68">
        <f t="shared" si="6"/>
        <v>0</v>
      </c>
      <c r="W59" s="68">
        <f t="shared" si="7"/>
        <v>0</v>
      </c>
      <c r="X59" s="69">
        <f t="shared" si="8"/>
        <v>0</v>
      </c>
    </row>
    <row r="60" spans="1:24">
      <c r="A60" s="60" t="str">
        <f t="shared" si="10"/>
        <v>31 - 60</v>
      </c>
      <c r="B60" s="41" t="s">
        <v>88</v>
      </c>
      <c r="C60" s="30" t="s">
        <v>105</v>
      </c>
      <c r="D60" s="25">
        <v>59</v>
      </c>
      <c r="E60" s="42">
        <v>59</v>
      </c>
      <c r="F60" s="42">
        <f t="shared" si="11"/>
        <v>20.619999999999997</v>
      </c>
      <c r="G60" s="43">
        <f t="shared" si="2"/>
        <v>0.33559650824442294</v>
      </c>
      <c r="H60" s="43">
        <f t="shared" si="3"/>
        <v>0.47138700290979629</v>
      </c>
      <c r="I60" s="44">
        <v>6.92</v>
      </c>
      <c r="J60" s="44">
        <v>2.8</v>
      </c>
      <c r="K60" s="44">
        <v>10.9</v>
      </c>
      <c r="L60" s="44">
        <v>2</v>
      </c>
      <c r="M60" s="44">
        <v>22.62</v>
      </c>
      <c r="N60" s="45">
        <v>-22361.502</v>
      </c>
      <c r="O60" s="45">
        <v>171109.196</v>
      </c>
      <c r="P60" s="45">
        <v>17887.583999999999</v>
      </c>
      <c r="Q60" s="45">
        <v>36963.707000000002</v>
      </c>
      <c r="R60" s="45">
        <v>208072.90299999999</v>
      </c>
      <c r="S60" s="45">
        <v>185711.40100000001</v>
      </c>
      <c r="T60" s="46">
        <f t="shared" si="4"/>
        <v>3223.4799830508473</v>
      </c>
      <c r="U60" s="46">
        <f t="shared" si="5"/>
        <v>2844.4714745762712</v>
      </c>
      <c r="V60" s="46">
        <f t="shared" si="6"/>
        <v>2900.1558644067795</v>
      </c>
      <c r="W60" s="46">
        <f t="shared" si="7"/>
        <v>293.04363482280428</v>
      </c>
      <c r="X60" s="47">
        <f t="shared" si="8"/>
        <v>258.58831587057011</v>
      </c>
    </row>
    <row r="61" spans="1:24">
      <c r="A61" s="61" t="str">
        <f t="shared" si="10"/>
        <v>31 - 60</v>
      </c>
      <c r="B61" s="62" t="s">
        <v>110</v>
      </c>
      <c r="C61" s="63" t="s">
        <v>112</v>
      </c>
      <c r="D61" s="64">
        <v>53</v>
      </c>
      <c r="E61" s="65">
        <v>53.875</v>
      </c>
      <c r="F61" s="65">
        <f t="shared" si="11"/>
        <v>14.719999999999999</v>
      </c>
      <c r="G61" s="66">
        <f t="shared" si="2"/>
        <v>0.42187500000000006</v>
      </c>
      <c r="H61" s="66">
        <f t="shared" si="3"/>
        <v>0.578125</v>
      </c>
      <c r="I61" s="67">
        <v>6.21</v>
      </c>
      <c r="J61" s="67">
        <v>2.2999999999999998</v>
      </c>
      <c r="K61" s="67">
        <v>6.21</v>
      </c>
      <c r="L61" s="67">
        <v>1.55</v>
      </c>
      <c r="M61" s="67">
        <v>16.27</v>
      </c>
      <c r="N61" s="68">
        <v>-25248.145</v>
      </c>
      <c r="O61" s="68">
        <v>124132.943</v>
      </c>
      <c r="P61" s="68">
        <v>12077.004000000001</v>
      </c>
      <c r="Q61" s="68">
        <v>29505.492999999999</v>
      </c>
      <c r="R61" s="68">
        <v>153638.43599999999</v>
      </c>
      <c r="S61" s="68">
        <v>128390.291</v>
      </c>
      <c r="T61" s="68">
        <f t="shared" si="4"/>
        <v>2627.5903851508115</v>
      </c>
      <c r="U61" s="68">
        <f t="shared" si="5"/>
        <v>2158.9473225058005</v>
      </c>
      <c r="V61" s="68">
        <f t="shared" si="6"/>
        <v>2304.0917494199534</v>
      </c>
      <c r="W61" s="68">
        <f t="shared" si="7"/>
        <v>238.8718531955283</v>
      </c>
      <c r="X61" s="69">
        <f t="shared" si="8"/>
        <v>196.26793840961821</v>
      </c>
    </row>
    <row r="62" spans="1:24">
      <c r="A62" s="60" t="str">
        <f t="shared" si="10"/>
        <v>31 - 60</v>
      </c>
      <c r="B62" s="41" t="s">
        <v>110</v>
      </c>
      <c r="C62" s="30" t="s">
        <v>113</v>
      </c>
      <c r="D62" s="25">
        <v>59</v>
      </c>
      <c r="E62" s="42">
        <v>60.25</v>
      </c>
      <c r="F62" s="42">
        <f t="shared" si="11"/>
        <v>16.350000000000001</v>
      </c>
      <c r="G62" s="43">
        <f t="shared" si="2"/>
        <v>0.28746177370030579</v>
      </c>
      <c r="H62" s="43">
        <f t="shared" si="3"/>
        <v>0.29724770642201837</v>
      </c>
      <c r="I62" s="44">
        <v>4.7</v>
      </c>
      <c r="J62" s="44">
        <v>0.16</v>
      </c>
      <c r="K62" s="44">
        <v>11.49</v>
      </c>
      <c r="L62" s="44">
        <v>1.94</v>
      </c>
      <c r="M62" s="44">
        <v>18.29</v>
      </c>
      <c r="N62" s="45">
        <v>-26036.903999999999</v>
      </c>
      <c r="O62" s="45">
        <v>137724.28200000001</v>
      </c>
      <c r="P62" s="45">
        <v>10190.603999999999</v>
      </c>
      <c r="Q62" s="45">
        <v>29870.243999999999</v>
      </c>
      <c r="R62" s="45">
        <v>167594.52600000001</v>
      </c>
      <c r="S62" s="45">
        <v>141557.622</v>
      </c>
      <c r="T62" s="46">
        <f t="shared" si="4"/>
        <v>2612.5132282157679</v>
      </c>
      <c r="U62" s="46">
        <f t="shared" si="5"/>
        <v>2180.3654439834027</v>
      </c>
      <c r="V62" s="46">
        <f t="shared" si="6"/>
        <v>2285.8801991701248</v>
      </c>
      <c r="W62" s="46">
        <f t="shared" si="7"/>
        <v>237.5012025650698</v>
      </c>
      <c r="X62" s="47">
        <f t="shared" si="8"/>
        <v>198.21504036212752</v>
      </c>
    </row>
    <row r="63" spans="1:24">
      <c r="A63" s="61" t="str">
        <f t="shared" si="10"/>
        <v>31 - 60</v>
      </c>
      <c r="B63" s="62" t="s">
        <v>120</v>
      </c>
      <c r="C63" s="63" t="s">
        <v>124</v>
      </c>
      <c r="D63" s="64">
        <v>53</v>
      </c>
      <c r="E63" s="65">
        <v>52.875</v>
      </c>
      <c r="F63" s="65">
        <f t="shared" si="11"/>
        <v>17.729999999999997</v>
      </c>
      <c r="G63" s="66">
        <f t="shared" si="2"/>
        <v>0.48166948674562893</v>
      </c>
      <c r="H63" s="66">
        <f t="shared" si="3"/>
        <v>0.60180485053581501</v>
      </c>
      <c r="I63" s="67">
        <v>8.5399999999999991</v>
      </c>
      <c r="J63" s="67">
        <v>2.13</v>
      </c>
      <c r="K63" s="67">
        <v>7.06</v>
      </c>
      <c r="L63" s="67">
        <v>1.1299999999999999</v>
      </c>
      <c r="M63" s="67">
        <v>18.86</v>
      </c>
      <c r="N63" s="68">
        <v>-21788.526000000002</v>
      </c>
      <c r="O63" s="68">
        <v>138096.967</v>
      </c>
      <c r="P63" s="68">
        <v>10424.843999999999</v>
      </c>
      <c r="Q63" s="68">
        <v>28340.724999999999</v>
      </c>
      <c r="R63" s="68">
        <v>166437.69200000001</v>
      </c>
      <c r="S63" s="68">
        <v>144649.166</v>
      </c>
      <c r="T63" s="68">
        <f t="shared" si="4"/>
        <v>2950.5975981087472</v>
      </c>
      <c r="U63" s="68">
        <f t="shared" si="5"/>
        <v>2538.5214562647752</v>
      </c>
      <c r="V63" s="68">
        <f t="shared" si="6"/>
        <v>2611.7629692671394</v>
      </c>
      <c r="W63" s="68">
        <f t="shared" si="7"/>
        <v>268.23614528261339</v>
      </c>
      <c r="X63" s="69">
        <f t="shared" si="8"/>
        <v>230.77467784225229</v>
      </c>
    </row>
    <row r="64" spans="1:24">
      <c r="A64" s="60" t="str">
        <f t="shared" si="10"/>
        <v>31 - 60</v>
      </c>
      <c r="B64" s="41" t="s">
        <v>136</v>
      </c>
      <c r="C64" s="30" t="s">
        <v>140</v>
      </c>
      <c r="D64" s="25">
        <v>44</v>
      </c>
      <c r="E64" s="42">
        <v>46.75</v>
      </c>
      <c r="F64" s="42">
        <f t="shared" si="11"/>
        <v>6.58</v>
      </c>
      <c r="G64" s="43">
        <f t="shared" si="2"/>
        <v>0.41793313069908816</v>
      </c>
      <c r="H64" s="43">
        <f t="shared" si="3"/>
        <v>0.55471124620060785</v>
      </c>
      <c r="I64" s="44">
        <v>2.75</v>
      </c>
      <c r="J64" s="44">
        <v>0.9</v>
      </c>
      <c r="K64" s="44">
        <v>2.93</v>
      </c>
      <c r="L64" s="44">
        <v>1.42</v>
      </c>
      <c r="M64" s="44">
        <v>8</v>
      </c>
      <c r="N64" s="45">
        <v>-29648.753000000001</v>
      </c>
      <c r="O64" s="45">
        <v>194774.06099999999</v>
      </c>
      <c r="P64" s="45">
        <v>25872.096000000001</v>
      </c>
      <c r="Q64" s="45">
        <v>76871.843999999997</v>
      </c>
      <c r="R64" s="45">
        <v>271645.90500000003</v>
      </c>
      <c r="S64" s="45">
        <v>241997.152</v>
      </c>
      <c r="T64" s="46">
        <f t="shared" si="4"/>
        <v>5257.1937754010705</v>
      </c>
      <c r="U64" s="46">
        <f t="shared" si="5"/>
        <v>4622.9958502673799</v>
      </c>
      <c r="V64" s="46">
        <f t="shared" si="6"/>
        <v>4166.2900748663096</v>
      </c>
      <c r="W64" s="46">
        <f t="shared" si="7"/>
        <v>477.92670685464276</v>
      </c>
      <c r="X64" s="47">
        <f t="shared" si="8"/>
        <v>420.27235002430729</v>
      </c>
    </row>
    <row r="65" spans="1:24">
      <c r="A65" s="61" t="str">
        <f t="shared" si="10"/>
        <v>31 - 60</v>
      </c>
      <c r="B65" s="62" t="s">
        <v>151</v>
      </c>
      <c r="C65" s="63" t="s">
        <v>152</v>
      </c>
      <c r="D65" s="64">
        <v>62</v>
      </c>
      <c r="E65" s="65">
        <v>59.25</v>
      </c>
      <c r="F65" s="65">
        <f t="shared" si="11"/>
        <v>17.11</v>
      </c>
      <c r="G65" s="66">
        <f t="shared" si="2"/>
        <v>0.27761542957334895</v>
      </c>
      <c r="H65" s="66">
        <f t="shared" si="3"/>
        <v>0.45295149035651666</v>
      </c>
      <c r="I65" s="67">
        <v>4.75</v>
      </c>
      <c r="J65" s="67">
        <v>3</v>
      </c>
      <c r="K65" s="67">
        <v>9.36</v>
      </c>
      <c r="L65" s="67">
        <v>1.75</v>
      </c>
      <c r="M65" s="67">
        <v>18.86</v>
      </c>
      <c r="N65" s="68">
        <v>-29772.260999999999</v>
      </c>
      <c r="O65" s="68">
        <v>127840.45</v>
      </c>
      <c r="P65" s="68">
        <v>15724.128000000001</v>
      </c>
      <c r="Q65" s="68">
        <v>34083.841999999997</v>
      </c>
      <c r="R65" s="68">
        <v>161924.29199999999</v>
      </c>
      <c r="S65" s="68">
        <v>132152.03099999999</v>
      </c>
      <c r="T65" s="68">
        <f t="shared" si="4"/>
        <v>2467.513316455696</v>
      </c>
      <c r="U65" s="68">
        <f t="shared" si="5"/>
        <v>1965.0278987341771</v>
      </c>
      <c r="V65" s="68">
        <f t="shared" si="6"/>
        <v>2157.6447257383966</v>
      </c>
      <c r="W65" s="68">
        <f t="shared" si="7"/>
        <v>224.31939240506327</v>
      </c>
      <c r="X65" s="69">
        <f t="shared" si="8"/>
        <v>178.63889988492519</v>
      </c>
    </row>
    <row r="66" spans="1:24">
      <c r="A66" s="60" t="str">
        <f t="shared" si="10"/>
        <v>31 - 60</v>
      </c>
      <c r="B66" s="41" t="s">
        <v>160</v>
      </c>
      <c r="C66" s="30" t="s">
        <v>161</v>
      </c>
      <c r="D66" s="25">
        <v>36</v>
      </c>
      <c r="E66" s="42">
        <v>37</v>
      </c>
      <c r="F66" s="42">
        <f t="shared" si="11"/>
        <v>10.440000000000001</v>
      </c>
      <c r="G66" s="43">
        <f t="shared" si="2"/>
        <v>0.19157088122605362</v>
      </c>
      <c r="H66" s="43">
        <f t="shared" si="3"/>
        <v>0.47892720306513403</v>
      </c>
      <c r="I66" s="44">
        <v>2</v>
      </c>
      <c r="J66" s="44">
        <v>3</v>
      </c>
      <c r="K66" s="44">
        <v>5.44</v>
      </c>
      <c r="L66" s="44">
        <v>2.41</v>
      </c>
      <c r="M66" s="44">
        <v>12.85</v>
      </c>
      <c r="N66" s="45">
        <v>-14834.066999999999</v>
      </c>
      <c r="O66" s="45">
        <v>78302.642000000007</v>
      </c>
      <c r="P66" s="45">
        <v>10637.88</v>
      </c>
      <c r="Q66" s="45">
        <v>21357.321</v>
      </c>
      <c r="R66" s="45">
        <v>99659.963000000003</v>
      </c>
      <c r="S66" s="45">
        <v>84825.895999999993</v>
      </c>
      <c r="T66" s="46">
        <f t="shared" si="4"/>
        <v>2406.0022432432434</v>
      </c>
      <c r="U66" s="46">
        <f t="shared" si="5"/>
        <v>2005.0815135135133</v>
      </c>
      <c r="V66" s="46">
        <f t="shared" si="6"/>
        <v>2116.2876216216218</v>
      </c>
      <c r="W66" s="46">
        <f t="shared" si="7"/>
        <v>218.72747665847666</v>
      </c>
      <c r="X66" s="47">
        <f t="shared" si="8"/>
        <v>182.28013759213758</v>
      </c>
    </row>
    <row r="67" spans="1:24">
      <c r="A67" s="61" t="str">
        <f t="shared" si="10"/>
        <v>31 - 60</v>
      </c>
      <c r="B67" s="62" t="s">
        <v>162</v>
      </c>
      <c r="C67" s="63" t="s">
        <v>42</v>
      </c>
      <c r="D67" s="64">
        <v>56</v>
      </c>
      <c r="E67" s="65">
        <v>56.125</v>
      </c>
      <c r="F67" s="65">
        <f t="shared" si="11"/>
        <v>16.16</v>
      </c>
      <c r="G67" s="66">
        <f t="shared" si="2"/>
        <v>0.49009900990099009</v>
      </c>
      <c r="H67" s="66">
        <f t="shared" si="3"/>
        <v>0.49009900990099009</v>
      </c>
      <c r="I67" s="67">
        <v>7.92</v>
      </c>
      <c r="J67" s="67">
        <v>0</v>
      </c>
      <c r="K67" s="67">
        <v>8.24</v>
      </c>
      <c r="L67" s="67">
        <v>1.84</v>
      </c>
      <c r="M67" s="67">
        <v>18</v>
      </c>
      <c r="N67" s="68">
        <v>-23104.224999999999</v>
      </c>
      <c r="O67" s="68">
        <v>125310.21400000001</v>
      </c>
      <c r="P67" s="68">
        <v>14921.904</v>
      </c>
      <c r="Q67" s="68">
        <v>27978.05</v>
      </c>
      <c r="R67" s="68">
        <v>153288.264</v>
      </c>
      <c r="S67" s="68">
        <v>130184.039</v>
      </c>
      <c r="T67" s="68">
        <f t="shared" si="4"/>
        <v>2465.3248997772826</v>
      </c>
      <c r="U67" s="68">
        <f t="shared" si="5"/>
        <v>2053.668329621381</v>
      </c>
      <c r="V67" s="68">
        <f t="shared" si="6"/>
        <v>2232.6986904231626</v>
      </c>
      <c r="W67" s="68">
        <f t="shared" si="7"/>
        <v>224.1204454342984</v>
      </c>
      <c r="X67" s="69">
        <f t="shared" si="8"/>
        <v>186.69712087467099</v>
      </c>
    </row>
    <row r="68" spans="1:24">
      <c r="A68" s="60" t="str">
        <f t="shared" si="10"/>
        <v>31 - 60</v>
      </c>
      <c r="B68" s="41" t="s">
        <v>162</v>
      </c>
      <c r="C68" s="30" t="s">
        <v>163</v>
      </c>
      <c r="D68" s="25">
        <v>48</v>
      </c>
      <c r="E68" s="42">
        <v>47.875</v>
      </c>
      <c r="F68" s="42">
        <f t="shared" si="11"/>
        <v>13.25</v>
      </c>
      <c r="G68" s="43">
        <f t="shared" si="2"/>
        <v>0.28452830188679246</v>
      </c>
      <c r="H68" s="43">
        <f t="shared" si="3"/>
        <v>0.41132075471698115</v>
      </c>
      <c r="I68" s="44">
        <v>3.77</v>
      </c>
      <c r="J68" s="44">
        <v>1.68</v>
      </c>
      <c r="K68" s="44">
        <v>7.8</v>
      </c>
      <c r="L68" s="44">
        <v>3</v>
      </c>
      <c r="M68" s="44">
        <v>16.25</v>
      </c>
      <c r="N68" s="45">
        <v>-26241.976999999999</v>
      </c>
      <c r="O68" s="45">
        <v>147721.77799999999</v>
      </c>
      <c r="P68" s="45">
        <v>27531.648000000001</v>
      </c>
      <c r="Q68" s="45">
        <v>39600.534</v>
      </c>
      <c r="R68" s="45">
        <v>187322.31200000001</v>
      </c>
      <c r="S68" s="45">
        <v>161080.33499999999</v>
      </c>
      <c r="T68" s="46">
        <f t="shared" si="4"/>
        <v>3337.6639999999998</v>
      </c>
      <c r="U68" s="46">
        <f t="shared" si="5"/>
        <v>2789.5287101827671</v>
      </c>
      <c r="V68" s="46">
        <f t="shared" si="6"/>
        <v>3085.5723864229763</v>
      </c>
      <c r="W68" s="46">
        <f t="shared" si="7"/>
        <v>303.42399999999998</v>
      </c>
      <c r="X68" s="47">
        <f t="shared" si="8"/>
        <v>253.59351910752429</v>
      </c>
    </row>
    <row r="69" spans="1:24">
      <c r="A69" s="61" t="str">
        <f t="shared" si="10"/>
        <v>31 - 60</v>
      </c>
      <c r="B69" s="62" t="s">
        <v>162</v>
      </c>
      <c r="C69" s="63" t="s">
        <v>164</v>
      </c>
      <c r="D69" s="64">
        <v>62</v>
      </c>
      <c r="E69" s="65">
        <v>60.25</v>
      </c>
      <c r="F69" s="65">
        <f t="shared" si="11"/>
        <v>18.7</v>
      </c>
      <c r="G69" s="66">
        <f t="shared" si="2"/>
        <v>0.36577540106951872</v>
      </c>
      <c r="H69" s="66">
        <f t="shared" si="3"/>
        <v>0.54117647058823526</v>
      </c>
      <c r="I69" s="67">
        <v>6.84</v>
      </c>
      <c r="J69" s="67">
        <v>3.28</v>
      </c>
      <c r="K69" s="67">
        <v>8.58</v>
      </c>
      <c r="L69" s="67">
        <v>1.5</v>
      </c>
      <c r="M69" s="67">
        <v>20.2</v>
      </c>
      <c r="N69" s="68">
        <v>-19897.571</v>
      </c>
      <c r="O69" s="68">
        <v>98242.024999999994</v>
      </c>
      <c r="P69" s="68">
        <v>28105.56</v>
      </c>
      <c r="Q69" s="68">
        <v>41002.413999999997</v>
      </c>
      <c r="R69" s="68">
        <v>139244.43900000001</v>
      </c>
      <c r="S69" s="68">
        <v>119346.868</v>
      </c>
      <c r="T69" s="68">
        <f t="shared" si="4"/>
        <v>1844.6286970954359</v>
      </c>
      <c r="U69" s="68">
        <f t="shared" si="5"/>
        <v>1514.3785560165975</v>
      </c>
      <c r="V69" s="68">
        <f t="shared" si="6"/>
        <v>1630.5730290456431</v>
      </c>
      <c r="W69" s="68">
        <f t="shared" si="7"/>
        <v>167.69351791776691</v>
      </c>
      <c r="X69" s="69">
        <f t="shared" si="8"/>
        <v>137.67077781969067</v>
      </c>
    </row>
    <row r="70" spans="1:24">
      <c r="A70" s="60" t="str">
        <f t="shared" si="10"/>
        <v>31 - 60</v>
      </c>
      <c r="B70" s="41" t="s">
        <v>166</v>
      </c>
      <c r="C70" s="30" t="s">
        <v>167</v>
      </c>
      <c r="D70" s="25">
        <v>55</v>
      </c>
      <c r="E70" s="42">
        <v>53.25</v>
      </c>
      <c r="F70" s="42">
        <f t="shared" si="11"/>
        <v>14</v>
      </c>
      <c r="G70" s="43">
        <f t="shared" si="2"/>
        <v>0.125</v>
      </c>
      <c r="H70" s="43">
        <f t="shared" si="3"/>
        <v>0.4642857142857143</v>
      </c>
      <c r="I70" s="44">
        <v>1.75</v>
      </c>
      <c r="J70" s="44">
        <v>4.75</v>
      </c>
      <c r="K70" s="44">
        <v>7.5</v>
      </c>
      <c r="L70" s="44">
        <v>1.75</v>
      </c>
      <c r="M70" s="44">
        <v>15.75</v>
      </c>
      <c r="N70" s="45">
        <v>-24784.59</v>
      </c>
      <c r="O70" s="45">
        <v>101296.68399999999</v>
      </c>
      <c r="P70" s="45">
        <v>18826.983</v>
      </c>
      <c r="Q70" s="45">
        <v>39312.891000000003</v>
      </c>
      <c r="R70" s="45">
        <v>140609.57500000001</v>
      </c>
      <c r="S70" s="45">
        <v>115824.985</v>
      </c>
      <c r="T70" s="46">
        <f t="shared" si="4"/>
        <v>2286.9970328638497</v>
      </c>
      <c r="U70" s="46">
        <f t="shared" si="5"/>
        <v>1821.5587230046949</v>
      </c>
      <c r="V70" s="46">
        <f t="shared" si="6"/>
        <v>1902.2851455399059</v>
      </c>
      <c r="W70" s="46">
        <f t="shared" si="7"/>
        <v>207.90882116944087</v>
      </c>
      <c r="X70" s="47">
        <f t="shared" si="8"/>
        <v>165.59624754588137</v>
      </c>
    </row>
    <row r="71" spans="1:24">
      <c r="A71" s="61" t="str">
        <f t="shared" si="10"/>
        <v>31 - 60</v>
      </c>
      <c r="B71" s="62" t="s">
        <v>176</v>
      </c>
      <c r="C71" s="63" t="s">
        <v>177</v>
      </c>
      <c r="D71" s="64">
        <v>48</v>
      </c>
      <c r="E71" s="65">
        <v>49.75</v>
      </c>
      <c r="F71" s="65">
        <f t="shared" si="11"/>
        <v>13.24</v>
      </c>
      <c r="G71" s="66">
        <f t="shared" si="2"/>
        <v>0.25755287009063443</v>
      </c>
      <c r="H71" s="66">
        <f t="shared" si="3"/>
        <v>0.47205438066465255</v>
      </c>
      <c r="I71" s="67">
        <v>3.41</v>
      </c>
      <c r="J71" s="67">
        <v>2.84</v>
      </c>
      <c r="K71" s="67">
        <v>6.99</v>
      </c>
      <c r="L71" s="67">
        <v>1</v>
      </c>
      <c r="M71" s="67">
        <v>14.24</v>
      </c>
      <c r="N71" s="68">
        <v>-16697.607</v>
      </c>
      <c r="O71" s="68">
        <v>97607.683999999994</v>
      </c>
      <c r="P71" s="68">
        <v>4782.192</v>
      </c>
      <c r="Q71" s="68">
        <v>15396.272000000001</v>
      </c>
      <c r="R71" s="68">
        <v>113003.95600000001</v>
      </c>
      <c r="S71" s="68">
        <v>96306.349000000002</v>
      </c>
      <c r="T71" s="68">
        <f t="shared" si="4"/>
        <v>2175.3118391959802</v>
      </c>
      <c r="U71" s="68">
        <f t="shared" si="5"/>
        <v>1839.6815477386936</v>
      </c>
      <c r="V71" s="68">
        <f t="shared" si="6"/>
        <v>1961.9634974874371</v>
      </c>
      <c r="W71" s="68">
        <f t="shared" si="7"/>
        <v>197.75562174508912</v>
      </c>
      <c r="X71" s="69">
        <f t="shared" si="8"/>
        <v>167.24377706715396</v>
      </c>
    </row>
    <row r="72" spans="1:24">
      <c r="A72" s="60" t="str">
        <f t="shared" si="10"/>
        <v>31 - 60</v>
      </c>
      <c r="B72" s="41" t="s">
        <v>187</v>
      </c>
      <c r="C72" s="30" t="s">
        <v>188</v>
      </c>
      <c r="D72" s="25">
        <v>49</v>
      </c>
      <c r="E72" s="42">
        <v>49</v>
      </c>
      <c r="F72" s="42">
        <f t="shared" si="11"/>
        <v>13.65</v>
      </c>
      <c r="G72" s="43">
        <f t="shared" si="2"/>
        <v>7.3260073260073263E-2</v>
      </c>
      <c r="H72" s="43">
        <f t="shared" si="3"/>
        <v>0.12820512820512819</v>
      </c>
      <c r="I72" s="44">
        <v>1</v>
      </c>
      <c r="J72" s="44">
        <v>0.75</v>
      </c>
      <c r="K72" s="44">
        <v>11.9</v>
      </c>
      <c r="L72" s="44">
        <v>2.15</v>
      </c>
      <c r="M72" s="44">
        <v>15.8</v>
      </c>
      <c r="N72" s="45">
        <v>-20398.668000000001</v>
      </c>
      <c r="O72" s="45">
        <v>104957.781</v>
      </c>
      <c r="P72" s="45">
        <v>8624.7039999999997</v>
      </c>
      <c r="Q72" s="45">
        <v>23886.300999999999</v>
      </c>
      <c r="R72" s="45">
        <v>128844.08199999999</v>
      </c>
      <c r="S72" s="45">
        <v>108445.414</v>
      </c>
      <c r="T72" s="46">
        <f t="shared" si="4"/>
        <v>2453.4566938775511</v>
      </c>
      <c r="U72" s="46">
        <f t="shared" si="5"/>
        <v>2037.1573469387756</v>
      </c>
      <c r="V72" s="46">
        <f t="shared" si="6"/>
        <v>2141.9955306122451</v>
      </c>
      <c r="W72" s="46">
        <f t="shared" si="7"/>
        <v>223.0415176252319</v>
      </c>
      <c r="X72" s="47">
        <f t="shared" si="8"/>
        <v>185.19612244897959</v>
      </c>
    </row>
    <row r="73" spans="1:24">
      <c r="A73" s="61" t="str">
        <f t="shared" si="10"/>
        <v>31 - 60</v>
      </c>
      <c r="B73" s="62" t="s">
        <v>194</v>
      </c>
      <c r="C73" s="63" t="s">
        <v>197</v>
      </c>
      <c r="D73" s="64">
        <v>34</v>
      </c>
      <c r="E73" s="65">
        <v>32.5</v>
      </c>
      <c r="F73" s="65">
        <f t="shared" si="11"/>
        <v>10.25</v>
      </c>
      <c r="G73" s="66">
        <f t="shared" si="2"/>
        <v>0.38048780487804879</v>
      </c>
      <c r="H73" s="66">
        <f t="shared" si="3"/>
        <v>0.61951219512195121</v>
      </c>
      <c r="I73" s="67">
        <v>3.9</v>
      </c>
      <c r="J73" s="67">
        <v>2.4500000000000002</v>
      </c>
      <c r="K73" s="67">
        <v>3.9</v>
      </c>
      <c r="L73" s="67">
        <v>1.4</v>
      </c>
      <c r="M73" s="67">
        <v>11.65</v>
      </c>
      <c r="N73" s="68">
        <v>-29875.233</v>
      </c>
      <c r="O73" s="68">
        <v>82361.264999999999</v>
      </c>
      <c r="P73" s="68">
        <v>5180.9089999999997</v>
      </c>
      <c r="Q73" s="68">
        <v>13955.171</v>
      </c>
      <c r="R73" s="68">
        <v>96316.436000000002</v>
      </c>
      <c r="S73" s="68">
        <v>66441.202999999994</v>
      </c>
      <c r="T73" s="68">
        <f t="shared" si="4"/>
        <v>2804.1700615384616</v>
      </c>
      <c r="U73" s="68">
        <f t="shared" si="5"/>
        <v>1884.9321230769228</v>
      </c>
      <c r="V73" s="68">
        <f t="shared" si="6"/>
        <v>2534.192769230769</v>
      </c>
      <c r="W73" s="68">
        <f t="shared" si="7"/>
        <v>254.92455104895106</v>
      </c>
      <c r="X73" s="69">
        <f t="shared" si="8"/>
        <v>171.3574657342657</v>
      </c>
    </row>
    <row r="74" spans="1:24">
      <c r="A74" s="60" t="str">
        <f t="shared" si="10"/>
        <v>31 - 60</v>
      </c>
      <c r="B74" s="41" t="s">
        <v>198</v>
      </c>
      <c r="C74" s="30" t="s">
        <v>199</v>
      </c>
      <c r="D74" s="25">
        <v>54</v>
      </c>
      <c r="E74" s="42">
        <v>51</v>
      </c>
      <c r="F74" s="42">
        <f t="shared" si="11"/>
        <v>13.23</v>
      </c>
      <c r="G74" s="43">
        <f t="shared" ref="G74:G137" si="12">+I74/F74</f>
        <v>0.32501889644746784</v>
      </c>
      <c r="H74" s="43">
        <f t="shared" ref="H74:H137" si="13">+(I74+J74)/F74</f>
        <v>0.33484504913076341</v>
      </c>
      <c r="I74" s="44">
        <v>4.3</v>
      </c>
      <c r="J74" s="44">
        <v>0.13</v>
      </c>
      <c r="K74" s="44">
        <v>8.8000000000000007</v>
      </c>
      <c r="L74" s="44">
        <v>1</v>
      </c>
      <c r="M74" s="44">
        <v>14.23</v>
      </c>
      <c r="N74" s="45">
        <v>-22835.824000000001</v>
      </c>
      <c r="O74" s="45">
        <v>92922.237999999998</v>
      </c>
      <c r="P74" s="45">
        <v>10263.984</v>
      </c>
      <c r="Q74" s="45">
        <v>22995.834999999999</v>
      </c>
      <c r="R74" s="45">
        <v>115918.073</v>
      </c>
      <c r="S74" s="45">
        <v>93082.248999999996</v>
      </c>
      <c r="T74" s="46">
        <f t="shared" ref="T74:T137" si="14">+(R74-P74)/E74</f>
        <v>2071.6488039215687</v>
      </c>
      <c r="U74" s="46">
        <f t="shared" ref="U74:U137" si="15">+(S74-P74)/E74</f>
        <v>1623.8875490196078</v>
      </c>
      <c r="V74" s="46">
        <f t="shared" ref="V74:V137" si="16">+O74/E74</f>
        <v>1822.0046666666667</v>
      </c>
      <c r="W74" s="46">
        <f t="shared" ref="W74:W137" si="17">+T74/$W$1</f>
        <v>188.33170944741534</v>
      </c>
      <c r="X74" s="47">
        <f t="shared" ref="X74:X137" si="18">+U74/$W$1</f>
        <v>147.62614081996435</v>
      </c>
    </row>
    <row r="75" spans="1:24">
      <c r="A75" s="61" t="str">
        <f t="shared" si="10"/>
        <v>31 - 60</v>
      </c>
      <c r="B75" s="62" t="s">
        <v>227</v>
      </c>
      <c r="C75" s="63" t="s">
        <v>131</v>
      </c>
      <c r="D75" s="64">
        <v>34</v>
      </c>
      <c r="E75" s="65">
        <v>31.25</v>
      </c>
      <c r="F75" s="65">
        <f t="shared" si="11"/>
        <v>8.23</v>
      </c>
      <c r="G75" s="66">
        <f t="shared" si="12"/>
        <v>0.77764277035236939</v>
      </c>
      <c r="H75" s="66">
        <f t="shared" si="13"/>
        <v>0.77764277035236939</v>
      </c>
      <c r="I75" s="67">
        <v>6.4</v>
      </c>
      <c r="J75" s="67">
        <v>0</v>
      </c>
      <c r="K75" s="67">
        <v>1.83</v>
      </c>
      <c r="L75" s="67">
        <v>1.03</v>
      </c>
      <c r="M75" s="67">
        <v>9.26</v>
      </c>
      <c r="N75" s="68">
        <v>-17580.878000000001</v>
      </c>
      <c r="O75" s="68">
        <v>68439.955000000002</v>
      </c>
      <c r="P75" s="68">
        <v>8240.8080000000009</v>
      </c>
      <c r="Q75" s="68">
        <v>19898.522000000001</v>
      </c>
      <c r="R75" s="68">
        <v>88338.476999999999</v>
      </c>
      <c r="S75" s="68">
        <v>70757.599000000002</v>
      </c>
      <c r="T75" s="68">
        <f t="shared" si="14"/>
        <v>2563.1254079999999</v>
      </c>
      <c r="U75" s="68">
        <f t="shared" si="15"/>
        <v>2000.5373119999999</v>
      </c>
      <c r="V75" s="68">
        <f t="shared" si="16"/>
        <v>2190.0785599999999</v>
      </c>
      <c r="W75" s="68">
        <f t="shared" si="17"/>
        <v>233.01140072727273</v>
      </c>
      <c r="X75" s="69">
        <f t="shared" si="18"/>
        <v>181.86702836363636</v>
      </c>
    </row>
    <row r="76" spans="1:24">
      <c r="A76" s="60" t="str">
        <f t="shared" si="10"/>
        <v>31 - 60</v>
      </c>
      <c r="B76" s="41" t="s">
        <v>234</v>
      </c>
      <c r="C76" s="30" t="s">
        <v>235</v>
      </c>
      <c r="D76" s="25">
        <v>33</v>
      </c>
      <c r="E76" s="42">
        <v>32</v>
      </c>
      <c r="F76" s="42">
        <f t="shared" si="11"/>
        <v>8.2399999999999984</v>
      </c>
      <c r="G76" s="43">
        <f t="shared" si="12"/>
        <v>0.34708737864077677</v>
      </c>
      <c r="H76" s="43">
        <f t="shared" si="13"/>
        <v>0.58980582524271852</v>
      </c>
      <c r="I76" s="44">
        <v>2.86</v>
      </c>
      <c r="J76" s="44">
        <v>2</v>
      </c>
      <c r="K76" s="44">
        <v>3.38</v>
      </c>
      <c r="L76" s="44">
        <v>1.41</v>
      </c>
      <c r="M76" s="44">
        <v>9.65</v>
      </c>
      <c r="N76" s="45">
        <v>-7510.0079999999998</v>
      </c>
      <c r="O76" s="45">
        <v>74029.278999999995</v>
      </c>
      <c r="P76" s="45">
        <v>8279.3610000000008</v>
      </c>
      <c r="Q76" s="45">
        <v>12860.915999999999</v>
      </c>
      <c r="R76" s="45">
        <v>86890.195000000007</v>
      </c>
      <c r="S76" s="45">
        <v>79380.187000000005</v>
      </c>
      <c r="T76" s="46">
        <f t="shared" si="14"/>
        <v>2456.5885625000001</v>
      </c>
      <c r="U76" s="46">
        <f t="shared" si="15"/>
        <v>2221.9008125</v>
      </c>
      <c r="V76" s="46">
        <f t="shared" si="16"/>
        <v>2313.4149687499998</v>
      </c>
      <c r="W76" s="46">
        <f t="shared" si="17"/>
        <v>223.32623295454547</v>
      </c>
      <c r="X76" s="47">
        <f t="shared" si="18"/>
        <v>201.99098295454544</v>
      </c>
    </row>
    <row r="77" spans="1:24">
      <c r="A77" s="61" t="str">
        <f t="shared" si="10"/>
        <v>31 - 60</v>
      </c>
      <c r="B77" s="62" t="s">
        <v>238</v>
      </c>
      <c r="C77" s="63" t="s">
        <v>239</v>
      </c>
      <c r="D77" s="64">
        <v>35</v>
      </c>
      <c r="E77" s="65">
        <v>32.5</v>
      </c>
      <c r="F77" s="65">
        <f t="shared" si="11"/>
        <v>10.940000000000001</v>
      </c>
      <c r="G77" s="66">
        <f t="shared" si="12"/>
        <v>0.41042047531992687</v>
      </c>
      <c r="H77" s="66">
        <f t="shared" si="13"/>
        <v>0.53199268738574035</v>
      </c>
      <c r="I77" s="67">
        <v>4.49</v>
      </c>
      <c r="J77" s="67">
        <v>1.33</v>
      </c>
      <c r="K77" s="67">
        <v>5.12</v>
      </c>
      <c r="L77" s="67">
        <v>2.37</v>
      </c>
      <c r="M77" s="67">
        <v>13.31</v>
      </c>
      <c r="N77" s="68">
        <v>-11711.325000000001</v>
      </c>
      <c r="O77" s="68">
        <v>88780.407999999996</v>
      </c>
      <c r="P77" s="68">
        <v>6879.9960000000001</v>
      </c>
      <c r="Q77" s="68">
        <v>13994.582</v>
      </c>
      <c r="R77" s="68">
        <v>102774.99</v>
      </c>
      <c r="S77" s="68">
        <v>91063.664999999994</v>
      </c>
      <c r="T77" s="68">
        <f t="shared" si="14"/>
        <v>2950.6152000000002</v>
      </c>
      <c r="U77" s="68">
        <f t="shared" si="15"/>
        <v>2590.2667384615384</v>
      </c>
      <c r="V77" s="68">
        <f t="shared" si="16"/>
        <v>2731.7048615384615</v>
      </c>
      <c r="W77" s="68">
        <f t="shared" si="17"/>
        <v>268.23774545454546</v>
      </c>
      <c r="X77" s="69">
        <f t="shared" si="18"/>
        <v>235.47879440559439</v>
      </c>
    </row>
    <row r="78" spans="1:24">
      <c r="A78" s="60" t="str">
        <f t="shared" si="10"/>
        <v>31 - 60</v>
      </c>
      <c r="B78" s="41" t="s">
        <v>240</v>
      </c>
      <c r="C78" s="30" t="s">
        <v>244</v>
      </c>
      <c r="D78" s="25">
        <v>49</v>
      </c>
      <c r="E78" s="42">
        <v>46.75</v>
      </c>
      <c r="F78" s="42">
        <f t="shared" si="11"/>
        <v>13.35</v>
      </c>
      <c r="G78" s="43">
        <f t="shared" si="12"/>
        <v>0.11310861423220975</v>
      </c>
      <c r="H78" s="43">
        <f t="shared" si="13"/>
        <v>0.26292134831460673</v>
      </c>
      <c r="I78" s="44">
        <v>1.51</v>
      </c>
      <c r="J78" s="44">
        <v>2</v>
      </c>
      <c r="K78" s="44">
        <v>9.84</v>
      </c>
      <c r="L78" s="44">
        <v>2</v>
      </c>
      <c r="M78" s="44">
        <v>15.35</v>
      </c>
      <c r="N78" s="45">
        <v>-18201.239000000001</v>
      </c>
      <c r="O78" s="45">
        <v>85559.017999999996</v>
      </c>
      <c r="P78" s="45">
        <v>23273.856</v>
      </c>
      <c r="Q78" s="45">
        <v>43540.936999999998</v>
      </c>
      <c r="R78" s="45">
        <v>129099.955</v>
      </c>
      <c r="S78" s="45">
        <v>110898.716</v>
      </c>
      <c r="T78" s="46">
        <f t="shared" si="14"/>
        <v>2263.6598716577541</v>
      </c>
      <c r="U78" s="46">
        <f t="shared" si="15"/>
        <v>1874.3285561497325</v>
      </c>
      <c r="V78" s="46">
        <f t="shared" si="16"/>
        <v>1830.139422459893</v>
      </c>
      <c r="W78" s="46">
        <f t="shared" si="17"/>
        <v>205.78726105979584</v>
      </c>
      <c r="X78" s="47">
        <f t="shared" si="18"/>
        <v>170.39350510452115</v>
      </c>
    </row>
    <row r="79" spans="1:24">
      <c r="A79" s="61" t="str">
        <f t="shared" si="10"/>
        <v>31 - 60</v>
      </c>
      <c r="B79" s="62" t="s">
        <v>252</v>
      </c>
      <c r="C79" s="63" t="s">
        <v>253</v>
      </c>
      <c r="D79" s="64">
        <v>39</v>
      </c>
      <c r="E79" s="65">
        <v>35.5</v>
      </c>
      <c r="F79" s="65">
        <f t="shared" si="11"/>
        <v>11.23</v>
      </c>
      <c r="G79" s="66">
        <f t="shared" si="12"/>
        <v>0.23241317898486197</v>
      </c>
      <c r="H79" s="66">
        <f t="shared" si="13"/>
        <v>0.38824577025823681</v>
      </c>
      <c r="I79" s="67">
        <v>2.61</v>
      </c>
      <c r="J79" s="67">
        <v>1.75</v>
      </c>
      <c r="K79" s="67">
        <v>6.87</v>
      </c>
      <c r="L79" s="67">
        <v>0.69</v>
      </c>
      <c r="M79" s="67">
        <v>11.92</v>
      </c>
      <c r="N79" s="68">
        <v>-12408.298000000001</v>
      </c>
      <c r="O79" s="68">
        <v>84664.376000000004</v>
      </c>
      <c r="P79" s="68">
        <v>10938.371999999999</v>
      </c>
      <c r="Q79" s="68">
        <v>20642.451000000001</v>
      </c>
      <c r="R79" s="68">
        <v>105306.827</v>
      </c>
      <c r="S79" s="68">
        <v>92898.528999999995</v>
      </c>
      <c r="T79" s="68">
        <f t="shared" si="14"/>
        <v>2658.2663380281692</v>
      </c>
      <c r="U79" s="68">
        <f t="shared" si="15"/>
        <v>2308.736816901408</v>
      </c>
      <c r="V79" s="68">
        <f t="shared" si="16"/>
        <v>2384.9120000000003</v>
      </c>
      <c r="W79" s="68">
        <f t="shared" si="17"/>
        <v>241.66057618437901</v>
      </c>
      <c r="X79" s="69">
        <f t="shared" si="18"/>
        <v>209.88516517285527</v>
      </c>
    </row>
    <row r="80" spans="1:24">
      <c r="A80" s="60" t="str">
        <f t="shared" si="10"/>
        <v>31 - 60</v>
      </c>
      <c r="B80" s="41" t="s">
        <v>258</v>
      </c>
      <c r="C80" s="30" t="s">
        <v>260</v>
      </c>
      <c r="D80" s="25">
        <v>57</v>
      </c>
      <c r="E80" s="42">
        <v>56.5</v>
      </c>
      <c r="F80" s="42">
        <f t="shared" si="11"/>
        <v>11</v>
      </c>
      <c r="G80" s="43">
        <f t="shared" si="12"/>
        <v>0.22363636363636363</v>
      </c>
      <c r="H80" s="43">
        <f t="shared" si="13"/>
        <v>0.67181818181818176</v>
      </c>
      <c r="I80" s="44">
        <v>2.46</v>
      </c>
      <c r="J80" s="44">
        <v>4.93</v>
      </c>
      <c r="K80" s="44">
        <v>3.61</v>
      </c>
      <c r="L80" s="44">
        <v>0</v>
      </c>
      <c r="M80" s="44">
        <v>11</v>
      </c>
      <c r="N80" s="45">
        <v>-18326.598000000002</v>
      </c>
      <c r="O80" s="45">
        <v>60034.951000000001</v>
      </c>
      <c r="P80" s="45">
        <v>536</v>
      </c>
      <c r="Q80" s="45">
        <v>15438.581</v>
      </c>
      <c r="R80" s="45">
        <v>75473.532000000007</v>
      </c>
      <c r="S80" s="45">
        <v>57146.934000000001</v>
      </c>
      <c r="T80" s="46">
        <f t="shared" si="14"/>
        <v>1326.3280000000002</v>
      </c>
      <c r="U80" s="46">
        <f t="shared" si="15"/>
        <v>1001.9634336283186</v>
      </c>
      <c r="V80" s="46">
        <f t="shared" si="16"/>
        <v>1062.5655044247787</v>
      </c>
      <c r="W80" s="46">
        <f t="shared" si="17"/>
        <v>120.57527272727275</v>
      </c>
      <c r="X80" s="47">
        <f t="shared" si="18"/>
        <v>91.087584875301687</v>
      </c>
    </row>
    <row r="81" spans="1:24">
      <c r="A81" s="61" t="str">
        <f t="shared" si="10"/>
        <v>31 - 60</v>
      </c>
      <c r="B81" s="62" t="s">
        <v>272</v>
      </c>
      <c r="C81" s="63" t="s">
        <v>274</v>
      </c>
      <c r="D81" s="64">
        <v>43</v>
      </c>
      <c r="E81" s="65">
        <v>42.625</v>
      </c>
      <c r="F81" s="65">
        <f t="shared" si="11"/>
        <v>12.51</v>
      </c>
      <c r="G81" s="66">
        <f t="shared" si="12"/>
        <v>0.2501998401278977</v>
      </c>
      <c r="H81" s="66">
        <f t="shared" si="13"/>
        <v>0.64028776978417268</v>
      </c>
      <c r="I81" s="67">
        <v>3.13</v>
      </c>
      <c r="J81" s="67">
        <v>4.88</v>
      </c>
      <c r="K81" s="67">
        <v>4.5</v>
      </c>
      <c r="L81" s="67">
        <v>0.25</v>
      </c>
      <c r="M81" s="67">
        <v>12.76</v>
      </c>
      <c r="N81" s="68">
        <v>-7689.8779999999997</v>
      </c>
      <c r="O81" s="68">
        <v>68535.241999999998</v>
      </c>
      <c r="P81" s="68">
        <v>12621.455</v>
      </c>
      <c r="Q81" s="68">
        <v>23211.357</v>
      </c>
      <c r="R81" s="68">
        <v>91746.599000000002</v>
      </c>
      <c r="S81" s="68">
        <v>84056.721000000005</v>
      </c>
      <c r="T81" s="68">
        <f t="shared" si="14"/>
        <v>1856.3083636363635</v>
      </c>
      <c r="U81" s="68">
        <f t="shared" si="15"/>
        <v>1675.900668621701</v>
      </c>
      <c r="V81" s="68">
        <f t="shared" si="16"/>
        <v>1607.8649149560117</v>
      </c>
      <c r="W81" s="68">
        <f t="shared" si="17"/>
        <v>168.75530578512397</v>
      </c>
      <c r="X81" s="69">
        <f t="shared" si="18"/>
        <v>152.35460623833646</v>
      </c>
    </row>
    <row r="82" spans="1:24">
      <c r="A82" s="60" t="str">
        <f t="shared" si="10"/>
        <v>31 - 60</v>
      </c>
      <c r="B82" s="41" t="s">
        <v>275</v>
      </c>
      <c r="C82" s="30" t="s">
        <v>276</v>
      </c>
      <c r="D82" s="25">
        <v>40</v>
      </c>
      <c r="E82" s="42">
        <v>37.5</v>
      </c>
      <c r="F82" s="42">
        <f t="shared" si="11"/>
        <v>12.79</v>
      </c>
      <c r="G82" s="43">
        <f t="shared" si="12"/>
        <v>0.14542611415168102</v>
      </c>
      <c r="H82" s="43">
        <f t="shared" si="13"/>
        <v>0.2611415168100078</v>
      </c>
      <c r="I82" s="44">
        <v>1.86</v>
      </c>
      <c r="J82" s="44">
        <v>1.48</v>
      </c>
      <c r="K82" s="44">
        <v>9.4499999999999993</v>
      </c>
      <c r="L82" s="44">
        <v>1.42</v>
      </c>
      <c r="M82" s="44">
        <v>14.21</v>
      </c>
      <c r="N82" s="45">
        <v>-27882.37</v>
      </c>
      <c r="O82" s="45">
        <v>94771.356</v>
      </c>
      <c r="P82" s="45">
        <v>14965.870999999999</v>
      </c>
      <c r="Q82" s="45">
        <v>27724.346000000001</v>
      </c>
      <c r="R82" s="45">
        <v>122495.702</v>
      </c>
      <c r="S82" s="45">
        <v>94613.331999999995</v>
      </c>
      <c r="T82" s="46">
        <f t="shared" si="14"/>
        <v>2867.46216</v>
      </c>
      <c r="U82" s="46">
        <f t="shared" si="15"/>
        <v>2123.9322933333333</v>
      </c>
      <c r="V82" s="46">
        <f t="shared" si="16"/>
        <v>2527.2361599999999</v>
      </c>
      <c r="W82" s="46">
        <f t="shared" si="17"/>
        <v>260.67837818181818</v>
      </c>
      <c r="X82" s="47">
        <f t="shared" si="18"/>
        <v>193.08475393939395</v>
      </c>
    </row>
    <row r="83" spans="1:24">
      <c r="A83" s="61" t="str">
        <f t="shared" si="10"/>
        <v>31 - 60</v>
      </c>
      <c r="B83" s="62" t="s">
        <v>288</v>
      </c>
      <c r="C83" s="63" t="s">
        <v>289</v>
      </c>
      <c r="D83" s="64">
        <v>39</v>
      </c>
      <c r="E83" s="65">
        <v>36.75</v>
      </c>
      <c r="F83" s="65">
        <f t="shared" si="11"/>
        <v>13.56</v>
      </c>
      <c r="G83" s="66">
        <f t="shared" si="12"/>
        <v>0.19174041297935104</v>
      </c>
      <c r="H83" s="66">
        <f t="shared" si="13"/>
        <v>0.58775811209439532</v>
      </c>
      <c r="I83" s="67">
        <v>2.6</v>
      </c>
      <c r="J83" s="67">
        <v>5.37</v>
      </c>
      <c r="K83" s="67">
        <v>5.59</v>
      </c>
      <c r="L83" s="67">
        <v>1</v>
      </c>
      <c r="M83" s="67">
        <v>14.56</v>
      </c>
      <c r="N83" s="68">
        <v>-16741.363000000001</v>
      </c>
      <c r="O83" s="68">
        <v>92216.982999999993</v>
      </c>
      <c r="P83" s="68">
        <v>22381.088</v>
      </c>
      <c r="Q83" s="68">
        <v>38081.875999999997</v>
      </c>
      <c r="R83" s="68">
        <v>130298.859</v>
      </c>
      <c r="S83" s="68">
        <v>113557.496</v>
      </c>
      <c r="T83" s="68">
        <f t="shared" si="14"/>
        <v>2936.5379863945577</v>
      </c>
      <c r="U83" s="68">
        <f t="shared" si="15"/>
        <v>2480.9906938775507</v>
      </c>
      <c r="V83" s="68">
        <f t="shared" si="16"/>
        <v>2509.3056598639455</v>
      </c>
      <c r="W83" s="68">
        <f t="shared" si="17"/>
        <v>266.95799876314163</v>
      </c>
      <c r="X83" s="69">
        <f t="shared" si="18"/>
        <v>225.5446085343228</v>
      </c>
    </row>
    <row r="84" spans="1:24">
      <c r="A84" s="109" t="s">
        <v>293</v>
      </c>
      <c r="B84" s="28" t="s">
        <v>305</v>
      </c>
      <c r="C84" s="56"/>
      <c r="D84" s="57">
        <f>SUM(D47:D83)</f>
        <v>1810</v>
      </c>
      <c r="E84" s="50">
        <f>SUM(E47:E83)</f>
        <v>1814</v>
      </c>
      <c r="F84" s="50">
        <f>SUM(F47:F83)</f>
        <v>502.42000000000013</v>
      </c>
      <c r="G84" s="51">
        <f t="shared" si="12"/>
        <v>0.29198678396560646</v>
      </c>
      <c r="H84" s="51">
        <f t="shared" si="13"/>
        <v>0.45842124119262767</v>
      </c>
      <c r="I84" s="52">
        <f t="shared" ref="I84:S84" si="19">SUM(I47:I83)</f>
        <v>146.70000000000005</v>
      </c>
      <c r="J84" s="52">
        <f t="shared" si="19"/>
        <v>83.620000000000019</v>
      </c>
      <c r="K84" s="52">
        <f t="shared" si="19"/>
        <v>272.10000000000002</v>
      </c>
      <c r="L84" s="52">
        <f t="shared" si="19"/>
        <v>45.259999999999991</v>
      </c>
      <c r="M84" s="52">
        <f t="shared" si="19"/>
        <v>547.68000000000006</v>
      </c>
      <c r="N84" s="53">
        <f t="shared" si="19"/>
        <v>-670641.56600000011</v>
      </c>
      <c r="O84" s="53">
        <f t="shared" si="19"/>
        <v>3864777.9660000005</v>
      </c>
      <c r="P84" s="53">
        <f t="shared" si="19"/>
        <v>495317.46199999994</v>
      </c>
      <c r="Q84" s="53">
        <f t="shared" si="19"/>
        <v>1070290.5649999999</v>
      </c>
      <c r="R84" s="53">
        <f t="shared" si="19"/>
        <v>4935068.5309999986</v>
      </c>
      <c r="S84" s="53">
        <f t="shared" si="19"/>
        <v>4264426.9649999999</v>
      </c>
      <c r="T84" s="54">
        <f t="shared" si="14"/>
        <v>2447.4923202866585</v>
      </c>
      <c r="U84" s="54">
        <f t="shared" si="15"/>
        <v>2077.7891416758544</v>
      </c>
      <c r="V84" s="54">
        <f t="shared" si="16"/>
        <v>2130.5280959206175</v>
      </c>
      <c r="W84" s="54">
        <f t="shared" si="17"/>
        <v>222.49930184424167</v>
      </c>
      <c r="X84" s="55">
        <f t="shared" si="18"/>
        <v>188.88992197053221</v>
      </c>
    </row>
    <row r="85" spans="1:24">
      <c r="A85" s="70" t="str">
        <f t="shared" ref="A85:A116" si="20">VLOOKUP(E85,$AG$9:$AH$13,2)</f>
        <v>61 - 90</v>
      </c>
      <c r="B85" s="71" t="s">
        <v>24</v>
      </c>
      <c r="C85" s="72" t="s">
        <v>26</v>
      </c>
      <c r="D85" s="73">
        <v>84</v>
      </c>
      <c r="E85" s="74">
        <v>88</v>
      </c>
      <c r="F85" s="74">
        <f t="shared" ref="F85:F116" si="21">+I85+J85+K85</f>
        <v>20.27</v>
      </c>
      <c r="G85" s="75">
        <f t="shared" si="12"/>
        <v>0.46965959546127278</v>
      </c>
      <c r="H85" s="75">
        <f t="shared" si="13"/>
        <v>0.68672915638875187</v>
      </c>
      <c r="I85" s="76">
        <v>9.52</v>
      </c>
      <c r="J85" s="76">
        <v>4.4000000000000004</v>
      </c>
      <c r="K85" s="76">
        <v>6.35</v>
      </c>
      <c r="L85" s="76">
        <v>0</v>
      </c>
      <c r="M85" s="76">
        <v>20.27</v>
      </c>
      <c r="N85" s="77">
        <v>-22571.757000000001</v>
      </c>
      <c r="O85" s="77">
        <v>169712.2</v>
      </c>
      <c r="P85" s="77">
        <v>28623.028999999999</v>
      </c>
      <c r="Q85" s="77">
        <v>56179</v>
      </c>
      <c r="R85" s="77">
        <v>225891.20000000001</v>
      </c>
      <c r="S85" s="77">
        <v>203319.443</v>
      </c>
      <c r="T85" s="77">
        <f t="shared" si="14"/>
        <v>2241.6837613636362</v>
      </c>
      <c r="U85" s="77">
        <f t="shared" si="15"/>
        <v>1985.1865227272726</v>
      </c>
      <c r="V85" s="77">
        <f t="shared" si="16"/>
        <v>1928.5477272727273</v>
      </c>
      <c r="W85" s="77">
        <f t="shared" si="17"/>
        <v>203.78943285123967</v>
      </c>
      <c r="X85" s="78">
        <f t="shared" si="18"/>
        <v>180.4715020661157</v>
      </c>
    </row>
    <row r="86" spans="1:24">
      <c r="A86" s="60" t="str">
        <f t="shared" si="20"/>
        <v>61 - 90</v>
      </c>
      <c r="B86" s="41" t="s">
        <v>24</v>
      </c>
      <c r="C86" s="30" t="s">
        <v>27</v>
      </c>
      <c r="D86" s="25">
        <v>60</v>
      </c>
      <c r="E86" s="42">
        <v>62.625</v>
      </c>
      <c r="F86" s="42">
        <f t="shared" si="21"/>
        <v>14.25</v>
      </c>
      <c r="G86" s="43">
        <f t="shared" si="12"/>
        <v>0.2807017543859649</v>
      </c>
      <c r="H86" s="43">
        <f t="shared" si="13"/>
        <v>0.512280701754386</v>
      </c>
      <c r="I86" s="44">
        <v>4</v>
      </c>
      <c r="J86" s="44">
        <v>3.3</v>
      </c>
      <c r="K86" s="44">
        <v>6.95</v>
      </c>
      <c r="L86" s="44">
        <v>0</v>
      </c>
      <c r="M86" s="44">
        <v>14.25</v>
      </c>
      <c r="N86" s="45">
        <v>-15687.54</v>
      </c>
      <c r="O86" s="45">
        <v>104711.924</v>
      </c>
      <c r="P86" s="45">
        <v>15368.922</v>
      </c>
      <c r="Q86" s="45">
        <v>38493.002</v>
      </c>
      <c r="R86" s="45">
        <v>143204.92600000001</v>
      </c>
      <c r="S86" s="45">
        <v>127517.386</v>
      </c>
      <c r="T86" s="46">
        <f t="shared" si="14"/>
        <v>2041.2934770459083</v>
      </c>
      <c r="U86" s="46">
        <f t="shared" si="15"/>
        <v>1790.7938363273452</v>
      </c>
      <c r="V86" s="46">
        <f t="shared" si="16"/>
        <v>1672.0466906187626</v>
      </c>
      <c r="W86" s="46">
        <f t="shared" si="17"/>
        <v>185.57213427690075</v>
      </c>
      <c r="X86" s="47">
        <f t="shared" si="18"/>
        <v>162.79943966612228</v>
      </c>
    </row>
    <row r="87" spans="1:24">
      <c r="A87" s="61" t="str">
        <f t="shared" si="20"/>
        <v>61 - 90</v>
      </c>
      <c r="B87" s="62" t="s">
        <v>24</v>
      </c>
      <c r="C87" s="63" t="s">
        <v>30</v>
      </c>
      <c r="D87" s="64">
        <v>66</v>
      </c>
      <c r="E87" s="65">
        <v>70.125</v>
      </c>
      <c r="F87" s="65">
        <f t="shared" si="21"/>
        <v>15.84</v>
      </c>
      <c r="G87" s="66">
        <f t="shared" si="12"/>
        <v>0.45643939393939398</v>
      </c>
      <c r="H87" s="66">
        <f t="shared" si="13"/>
        <v>0.62436868686868696</v>
      </c>
      <c r="I87" s="67">
        <v>7.23</v>
      </c>
      <c r="J87" s="67">
        <v>2.66</v>
      </c>
      <c r="K87" s="67">
        <v>5.95</v>
      </c>
      <c r="L87" s="67">
        <v>1</v>
      </c>
      <c r="M87" s="67">
        <v>16.84</v>
      </c>
      <c r="N87" s="68">
        <v>-20859.811000000002</v>
      </c>
      <c r="O87" s="68">
        <v>126410.213</v>
      </c>
      <c r="P87" s="68">
        <v>16975.054</v>
      </c>
      <c r="Q87" s="68">
        <v>33601.595999999998</v>
      </c>
      <c r="R87" s="68">
        <v>160011.80900000001</v>
      </c>
      <c r="S87" s="68">
        <v>139151.99799999999</v>
      </c>
      <c r="T87" s="68">
        <f t="shared" si="14"/>
        <v>2039.7398217468806</v>
      </c>
      <c r="U87" s="68">
        <f t="shared" si="15"/>
        <v>1742.2737112299465</v>
      </c>
      <c r="V87" s="68">
        <f t="shared" si="16"/>
        <v>1802.641183600713</v>
      </c>
      <c r="W87" s="68">
        <f t="shared" si="17"/>
        <v>185.43089288608004</v>
      </c>
      <c r="X87" s="69">
        <f t="shared" si="18"/>
        <v>158.38851920272239</v>
      </c>
    </row>
    <row r="88" spans="1:24">
      <c r="A88" s="60" t="str">
        <f t="shared" si="20"/>
        <v>61 - 90</v>
      </c>
      <c r="B88" s="41" t="s">
        <v>24</v>
      </c>
      <c r="C88" s="30" t="s">
        <v>31</v>
      </c>
      <c r="D88" s="25">
        <v>66</v>
      </c>
      <c r="E88" s="42">
        <v>69</v>
      </c>
      <c r="F88" s="42">
        <f t="shared" si="21"/>
        <v>18.43</v>
      </c>
      <c r="G88" s="43">
        <f t="shared" si="12"/>
        <v>0.21703743895822031</v>
      </c>
      <c r="H88" s="43">
        <f t="shared" si="13"/>
        <v>0.48833423765599565</v>
      </c>
      <c r="I88" s="44">
        <v>4</v>
      </c>
      <c r="J88" s="44">
        <v>5</v>
      </c>
      <c r="K88" s="44">
        <v>9.43</v>
      </c>
      <c r="L88" s="44">
        <v>0</v>
      </c>
      <c r="M88" s="44">
        <v>18.43</v>
      </c>
      <c r="N88" s="45">
        <v>-16893.434000000001</v>
      </c>
      <c r="O88" s="45">
        <v>117496.80899999999</v>
      </c>
      <c r="P88" s="45">
        <v>15249.380999999999</v>
      </c>
      <c r="Q88" s="45">
        <v>48067.084999999999</v>
      </c>
      <c r="R88" s="45">
        <v>165563.894</v>
      </c>
      <c r="S88" s="45">
        <v>148670.46</v>
      </c>
      <c r="T88" s="46">
        <f t="shared" si="14"/>
        <v>2178.4712028985509</v>
      </c>
      <c r="U88" s="46">
        <f t="shared" si="15"/>
        <v>1933.6388260869564</v>
      </c>
      <c r="V88" s="46">
        <f t="shared" si="16"/>
        <v>1702.852304347826</v>
      </c>
      <c r="W88" s="46">
        <f t="shared" si="17"/>
        <v>198.04283662714099</v>
      </c>
      <c r="X88" s="47">
        <f t="shared" si="18"/>
        <v>175.78534782608696</v>
      </c>
    </row>
    <row r="89" spans="1:24">
      <c r="A89" s="61" t="str">
        <f t="shared" si="20"/>
        <v>61 - 90</v>
      </c>
      <c r="B89" s="62" t="s">
        <v>24</v>
      </c>
      <c r="C89" s="63" t="s">
        <v>32</v>
      </c>
      <c r="D89" s="64">
        <v>76</v>
      </c>
      <c r="E89" s="65">
        <v>80</v>
      </c>
      <c r="F89" s="65">
        <f t="shared" si="21"/>
        <v>21.31</v>
      </c>
      <c r="G89" s="66">
        <f t="shared" si="12"/>
        <v>0.47020178320037542</v>
      </c>
      <c r="H89" s="66">
        <f t="shared" si="13"/>
        <v>0.64148287189113096</v>
      </c>
      <c r="I89" s="67">
        <v>10.02</v>
      </c>
      <c r="J89" s="67">
        <v>3.65</v>
      </c>
      <c r="K89" s="67">
        <v>7.64</v>
      </c>
      <c r="L89" s="67">
        <v>0.4</v>
      </c>
      <c r="M89" s="67">
        <v>21.71</v>
      </c>
      <c r="N89" s="68">
        <v>-20370.600999999999</v>
      </c>
      <c r="O89" s="68">
        <v>153645.59099999999</v>
      </c>
      <c r="P89" s="68">
        <v>15340.316999999999</v>
      </c>
      <c r="Q89" s="68">
        <v>40632.144</v>
      </c>
      <c r="R89" s="68">
        <v>194277.73499999999</v>
      </c>
      <c r="S89" s="68">
        <v>173907.13399999999</v>
      </c>
      <c r="T89" s="68">
        <f t="shared" si="14"/>
        <v>2236.7177249999995</v>
      </c>
      <c r="U89" s="68">
        <f t="shared" si="15"/>
        <v>1982.0852124999997</v>
      </c>
      <c r="V89" s="68">
        <f t="shared" si="16"/>
        <v>1920.5698874999998</v>
      </c>
      <c r="W89" s="68">
        <f t="shared" si="17"/>
        <v>203.33797499999994</v>
      </c>
      <c r="X89" s="69">
        <f t="shared" si="18"/>
        <v>180.18956477272724</v>
      </c>
    </row>
    <row r="90" spans="1:24">
      <c r="A90" s="60" t="str">
        <f t="shared" si="20"/>
        <v>61 - 90</v>
      </c>
      <c r="B90" s="41" t="s">
        <v>24</v>
      </c>
      <c r="C90" s="30" t="s">
        <v>34</v>
      </c>
      <c r="D90" s="25">
        <v>65</v>
      </c>
      <c r="E90" s="42">
        <v>66.875</v>
      </c>
      <c r="F90" s="42">
        <f t="shared" si="21"/>
        <v>18.5</v>
      </c>
      <c r="G90" s="43">
        <f t="shared" si="12"/>
        <v>0.10810810810810811</v>
      </c>
      <c r="H90" s="43">
        <f t="shared" si="13"/>
        <v>0.43243243243243246</v>
      </c>
      <c r="I90" s="44">
        <v>2</v>
      </c>
      <c r="J90" s="44">
        <v>6</v>
      </c>
      <c r="K90" s="44">
        <v>10.5</v>
      </c>
      <c r="L90" s="44">
        <v>2</v>
      </c>
      <c r="M90" s="44">
        <v>20.5</v>
      </c>
      <c r="N90" s="45">
        <v>-19827.341</v>
      </c>
      <c r="O90" s="45">
        <v>143744.592</v>
      </c>
      <c r="P90" s="45">
        <v>33734.368999999999</v>
      </c>
      <c r="Q90" s="45">
        <v>52093.665999999997</v>
      </c>
      <c r="R90" s="45">
        <v>195838.258</v>
      </c>
      <c r="S90" s="45">
        <v>176010.91699999999</v>
      </c>
      <c r="T90" s="46">
        <f t="shared" si="14"/>
        <v>2423.9833869158879</v>
      </c>
      <c r="U90" s="46">
        <f t="shared" si="15"/>
        <v>2127.49978317757</v>
      </c>
      <c r="V90" s="46">
        <f t="shared" si="16"/>
        <v>2149.4518429906543</v>
      </c>
      <c r="W90" s="46">
        <f t="shared" si="17"/>
        <v>220.36212608326252</v>
      </c>
      <c r="X90" s="47">
        <f t="shared" si="18"/>
        <v>193.40907119796091</v>
      </c>
    </row>
    <row r="91" spans="1:24">
      <c r="A91" s="61" t="str">
        <f t="shared" si="20"/>
        <v>61 - 90</v>
      </c>
      <c r="B91" s="62" t="s">
        <v>24</v>
      </c>
      <c r="C91" s="63" t="s">
        <v>35</v>
      </c>
      <c r="D91" s="64">
        <v>73</v>
      </c>
      <c r="E91" s="65">
        <v>76.625</v>
      </c>
      <c r="F91" s="65">
        <f t="shared" si="21"/>
        <v>17.91</v>
      </c>
      <c r="G91" s="66">
        <f t="shared" si="12"/>
        <v>0.22333891680625348</v>
      </c>
      <c r="H91" s="66">
        <f t="shared" si="13"/>
        <v>0.3350083752093802</v>
      </c>
      <c r="I91" s="67">
        <v>4</v>
      </c>
      <c r="J91" s="67">
        <v>2</v>
      </c>
      <c r="K91" s="67">
        <v>11.91</v>
      </c>
      <c r="L91" s="67">
        <v>0</v>
      </c>
      <c r="M91" s="67">
        <v>17.91</v>
      </c>
      <c r="N91" s="68">
        <v>-19251.919999999998</v>
      </c>
      <c r="O91" s="68">
        <v>129132.601</v>
      </c>
      <c r="P91" s="68">
        <v>14907.387000000001</v>
      </c>
      <c r="Q91" s="68">
        <v>42208.468999999997</v>
      </c>
      <c r="R91" s="68">
        <v>171341.07</v>
      </c>
      <c r="S91" s="68">
        <v>152089.15</v>
      </c>
      <c r="T91" s="68">
        <f t="shared" si="14"/>
        <v>2041.5488809135402</v>
      </c>
      <c r="U91" s="68">
        <f t="shared" si="15"/>
        <v>1790.3003327895597</v>
      </c>
      <c r="V91" s="68">
        <f t="shared" si="16"/>
        <v>1685.2541729200652</v>
      </c>
      <c r="W91" s="68">
        <f t="shared" si="17"/>
        <v>185.59535281032183</v>
      </c>
      <c r="X91" s="69">
        <f t="shared" si="18"/>
        <v>162.7545757081418</v>
      </c>
    </row>
    <row r="92" spans="1:24">
      <c r="A92" s="60" t="str">
        <f t="shared" si="20"/>
        <v>61 - 90</v>
      </c>
      <c r="B92" s="41" t="s">
        <v>24</v>
      </c>
      <c r="C92" s="30" t="s">
        <v>36</v>
      </c>
      <c r="D92" s="25">
        <v>76</v>
      </c>
      <c r="E92" s="42">
        <v>79.125</v>
      </c>
      <c r="F92" s="42">
        <f t="shared" si="21"/>
        <v>20.100000000000001</v>
      </c>
      <c r="G92" s="43">
        <f t="shared" si="12"/>
        <v>9.9502487562189046E-2</v>
      </c>
      <c r="H92" s="43">
        <f t="shared" si="13"/>
        <v>0.44676616915422884</v>
      </c>
      <c r="I92" s="44">
        <v>2</v>
      </c>
      <c r="J92" s="44">
        <v>6.98</v>
      </c>
      <c r="K92" s="44">
        <v>11.12</v>
      </c>
      <c r="L92" s="44">
        <v>1.98</v>
      </c>
      <c r="M92" s="44">
        <v>22.08</v>
      </c>
      <c r="N92" s="45">
        <v>-22675.868999999999</v>
      </c>
      <c r="O92" s="45">
        <v>172250.44</v>
      </c>
      <c r="P92" s="45">
        <v>18807.96</v>
      </c>
      <c r="Q92" s="45">
        <v>42130.798000000003</v>
      </c>
      <c r="R92" s="45">
        <v>214381.23800000001</v>
      </c>
      <c r="S92" s="45">
        <v>191705.36900000001</v>
      </c>
      <c r="T92" s="46">
        <f t="shared" si="14"/>
        <v>2471.7001958925753</v>
      </c>
      <c r="U92" s="46">
        <f t="shared" si="15"/>
        <v>2185.1173333333336</v>
      </c>
      <c r="V92" s="46">
        <f t="shared" si="16"/>
        <v>2176.9407898894156</v>
      </c>
      <c r="W92" s="46">
        <f t="shared" si="17"/>
        <v>224.70001780841594</v>
      </c>
      <c r="X92" s="47">
        <f t="shared" si="18"/>
        <v>198.64703030303033</v>
      </c>
    </row>
    <row r="93" spans="1:24">
      <c r="A93" s="61" t="str">
        <f t="shared" si="20"/>
        <v>61 - 90</v>
      </c>
      <c r="B93" s="62" t="s">
        <v>24</v>
      </c>
      <c r="C93" s="63" t="s">
        <v>38</v>
      </c>
      <c r="D93" s="64">
        <v>74</v>
      </c>
      <c r="E93" s="65">
        <v>76.5</v>
      </c>
      <c r="F93" s="65">
        <f t="shared" si="21"/>
        <v>20.39</v>
      </c>
      <c r="G93" s="66">
        <f t="shared" si="12"/>
        <v>0.21088769004413926</v>
      </c>
      <c r="H93" s="66">
        <f t="shared" si="13"/>
        <v>0.65718489455615492</v>
      </c>
      <c r="I93" s="67">
        <v>4.3</v>
      </c>
      <c r="J93" s="67">
        <v>9.1</v>
      </c>
      <c r="K93" s="67">
        <v>6.99</v>
      </c>
      <c r="L93" s="67">
        <v>1.63</v>
      </c>
      <c r="M93" s="67">
        <v>22.02</v>
      </c>
      <c r="N93" s="68">
        <v>-18946.598999999998</v>
      </c>
      <c r="O93" s="68">
        <v>155787.253</v>
      </c>
      <c r="P93" s="68">
        <v>19233.626</v>
      </c>
      <c r="Q93" s="68">
        <v>36389.618999999999</v>
      </c>
      <c r="R93" s="68">
        <v>192176.872</v>
      </c>
      <c r="S93" s="68">
        <v>173230.27299999999</v>
      </c>
      <c r="T93" s="68">
        <f t="shared" si="14"/>
        <v>2260.6960261437912</v>
      </c>
      <c r="U93" s="68">
        <f t="shared" si="15"/>
        <v>2013.0280653594771</v>
      </c>
      <c r="V93" s="68">
        <f t="shared" si="16"/>
        <v>2036.434679738562</v>
      </c>
      <c r="W93" s="68">
        <f t="shared" si="17"/>
        <v>205.51782055852647</v>
      </c>
      <c r="X93" s="69">
        <f t="shared" si="18"/>
        <v>183.00255139631611</v>
      </c>
    </row>
    <row r="94" spans="1:24">
      <c r="A94" s="60" t="str">
        <f t="shared" si="20"/>
        <v>61 - 90</v>
      </c>
      <c r="B94" s="41" t="s">
        <v>24</v>
      </c>
      <c r="C94" s="30" t="s">
        <v>40</v>
      </c>
      <c r="D94" s="25">
        <v>66</v>
      </c>
      <c r="E94" s="42">
        <v>70.125</v>
      </c>
      <c r="F94" s="42">
        <f t="shared" si="21"/>
        <v>15.65</v>
      </c>
      <c r="G94" s="43">
        <f t="shared" si="12"/>
        <v>0.25559105431309903</v>
      </c>
      <c r="H94" s="43">
        <f t="shared" si="13"/>
        <v>0.48881789137380194</v>
      </c>
      <c r="I94" s="44">
        <v>4</v>
      </c>
      <c r="J94" s="44">
        <v>3.65</v>
      </c>
      <c r="K94" s="44">
        <v>8</v>
      </c>
      <c r="L94" s="44">
        <v>1.5</v>
      </c>
      <c r="M94" s="44">
        <v>17.149999999999999</v>
      </c>
      <c r="N94" s="45">
        <v>-17701.768</v>
      </c>
      <c r="O94" s="45">
        <v>139984.288</v>
      </c>
      <c r="P94" s="45">
        <v>21742.483</v>
      </c>
      <c r="Q94" s="45">
        <v>39667.146999999997</v>
      </c>
      <c r="R94" s="45">
        <v>179651.435</v>
      </c>
      <c r="S94" s="45">
        <v>161949.66699999999</v>
      </c>
      <c r="T94" s="46">
        <f t="shared" si="14"/>
        <v>2251.8210623885916</v>
      </c>
      <c r="U94" s="46">
        <f t="shared" si="15"/>
        <v>1999.3894331550798</v>
      </c>
      <c r="V94" s="46">
        <f t="shared" si="16"/>
        <v>1996.2108805704099</v>
      </c>
      <c r="W94" s="46">
        <f t="shared" si="17"/>
        <v>204.71100567169015</v>
      </c>
      <c r="X94" s="47">
        <f t="shared" si="18"/>
        <v>181.76267574137088</v>
      </c>
    </row>
    <row r="95" spans="1:24">
      <c r="A95" s="61" t="str">
        <f t="shared" si="20"/>
        <v>61 - 90</v>
      </c>
      <c r="B95" s="62" t="s">
        <v>24</v>
      </c>
      <c r="C95" s="63" t="s">
        <v>42</v>
      </c>
      <c r="D95" s="64">
        <v>76</v>
      </c>
      <c r="E95" s="65">
        <v>79</v>
      </c>
      <c r="F95" s="65">
        <f t="shared" si="21"/>
        <v>18.600000000000001</v>
      </c>
      <c r="G95" s="66">
        <f t="shared" si="12"/>
        <v>0.36290322580645157</v>
      </c>
      <c r="H95" s="66">
        <f t="shared" si="13"/>
        <v>0.65591397849462352</v>
      </c>
      <c r="I95" s="67">
        <v>6.75</v>
      </c>
      <c r="J95" s="67">
        <v>5.45</v>
      </c>
      <c r="K95" s="67">
        <v>6.4</v>
      </c>
      <c r="L95" s="67">
        <v>0.75</v>
      </c>
      <c r="M95" s="67">
        <v>19.350000000000001</v>
      </c>
      <c r="N95" s="68">
        <v>-19161.5</v>
      </c>
      <c r="O95" s="68">
        <v>147318.62299999999</v>
      </c>
      <c r="P95" s="68">
        <v>17875.990000000002</v>
      </c>
      <c r="Q95" s="68">
        <v>44012.485999999997</v>
      </c>
      <c r="R95" s="68">
        <v>191331.109</v>
      </c>
      <c r="S95" s="68">
        <v>172169.609</v>
      </c>
      <c r="T95" s="68">
        <f t="shared" si="14"/>
        <v>2195.6344177215192</v>
      </c>
      <c r="U95" s="68">
        <f t="shared" si="15"/>
        <v>1953.0837848101266</v>
      </c>
      <c r="V95" s="68">
        <f t="shared" si="16"/>
        <v>1864.7926962025315</v>
      </c>
      <c r="W95" s="68">
        <f t="shared" si="17"/>
        <v>199.60312888377447</v>
      </c>
      <c r="X95" s="69">
        <f t="shared" si="18"/>
        <v>177.55307134637516</v>
      </c>
    </row>
    <row r="96" spans="1:24">
      <c r="A96" s="60" t="str">
        <f t="shared" si="20"/>
        <v>61 - 90</v>
      </c>
      <c r="B96" s="41" t="s">
        <v>24</v>
      </c>
      <c r="C96" s="30" t="s">
        <v>44</v>
      </c>
      <c r="D96" s="25">
        <v>64</v>
      </c>
      <c r="E96" s="42">
        <v>68.75</v>
      </c>
      <c r="F96" s="42">
        <f t="shared" si="21"/>
        <v>15.78</v>
      </c>
      <c r="G96" s="43">
        <f t="shared" si="12"/>
        <v>0.26932826362484158</v>
      </c>
      <c r="H96" s="43">
        <f t="shared" si="13"/>
        <v>0.56717363751584282</v>
      </c>
      <c r="I96" s="44">
        <v>4.25</v>
      </c>
      <c r="J96" s="44">
        <v>4.7</v>
      </c>
      <c r="K96" s="44">
        <v>6.83</v>
      </c>
      <c r="L96" s="44">
        <v>1</v>
      </c>
      <c r="M96" s="44">
        <v>16.78</v>
      </c>
      <c r="N96" s="45">
        <v>-18217.780999999999</v>
      </c>
      <c r="O96" s="45">
        <v>124129.72500000001</v>
      </c>
      <c r="P96" s="45">
        <v>12202.111999999999</v>
      </c>
      <c r="Q96" s="45">
        <v>29220.967000000001</v>
      </c>
      <c r="R96" s="45">
        <v>153350.69200000001</v>
      </c>
      <c r="S96" s="45">
        <v>135132.91099999999</v>
      </c>
      <c r="T96" s="46">
        <f t="shared" si="14"/>
        <v>2053.0702545454546</v>
      </c>
      <c r="U96" s="46">
        <f t="shared" si="15"/>
        <v>1788.084349090909</v>
      </c>
      <c r="V96" s="46">
        <f t="shared" si="16"/>
        <v>1805.5232727272728</v>
      </c>
      <c r="W96" s="46">
        <f t="shared" si="17"/>
        <v>186.64275041322315</v>
      </c>
      <c r="X96" s="47">
        <f t="shared" si="18"/>
        <v>162.55312264462808</v>
      </c>
    </row>
    <row r="97" spans="1:24">
      <c r="A97" s="61" t="str">
        <f t="shared" si="20"/>
        <v>61 - 90</v>
      </c>
      <c r="B97" s="62" t="s">
        <v>24</v>
      </c>
      <c r="C97" s="63" t="s">
        <v>45</v>
      </c>
      <c r="D97" s="64">
        <v>80</v>
      </c>
      <c r="E97" s="65">
        <v>84.5</v>
      </c>
      <c r="F97" s="65">
        <f t="shared" si="21"/>
        <v>19.240000000000002</v>
      </c>
      <c r="G97" s="66">
        <f t="shared" si="12"/>
        <v>0.3825363825363825</v>
      </c>
      <c r="H97" s="66">
        <f t="shared" si="13"/>
        <v>0.64656964656964655</v>
      </c>
      <c r="I97" s="67">
        <v>7.36</v>
      </c>
      <c r="J97" s="67">
        <v>5.08</v>
      </c>
      <c r="K97" s="67">
        <v>6.8</v>
      </c>
      <c r="L97" s="67">
        <v>2</v>
      </c>
      <c r="M97" s="67">
        <v>21.24</v>
      </c>
      <c r="N97" s="68">
        <v>-24636.542000000001</v>
      </c>
      <c r="O97" s="68">
        <v>163556.78700000001</v>
      </c>
      <c r="P97" s="68">
        <v>16561.437999999998</v>
      </c>
      <c r="Q97" s="68">
        <v>37914.300000000003</v>
      </c>
      <c r="R97" s="68">
        <v>201471.087</v>
      </c>
      <c r="S97" s="68">
        <v>176834.54500000001</v>
      </c>
      <c r="T97" s="68">
        <f t="shared" si="14"/>
        <v>2188.2798698224851</v>
      </c>
      <c r="U97" s="68">
        <f t="shared" si="15"/>
        <v>1896.7231597633138</v>
      </c>
      <c r="V97" s="68">
        <f t="shared" si="16"/>
        <v>1935.5832781065089</v>
      </c>
      <c r="W97" s="68">
        <f t="shared" si="17"/>
        <v>198.93453362022592</v>
      </c>
      <c r="X97" s="69">
        <f t="shared" si="18"/>
        <v>172.42937816030124</v>
      </c>
    </row>
    <row r="98" spans="1:24">
      <c r="A98" s="60" t="str">
        <f t="shared" si="20"/>
        <v>61 - 90</v>
      </c>
      <c r="B98" s="41" t="s">
        <v>24</v>
      </c>
      <c r="C98" s="30" t="s">
        <v>46</v>
      </c>
      <c r="D98" s="25">
        <v>75</v>
      </c>
      <c r="E98" s="42">
        <v>77.5</v>
      </c>
      <c r="F98" s="42">
        <f t="shared" si="21"/>
        <v>24.020000000000003</v>
      </c>
      <c r="G98" s="43">
        <f t="shared" si="12"/>
        <v>0.16652789342214819</v>
      </c>
      <c r="H98" s="43">
        <f t="shared" si="13"/>
        <v>0.32514571190674435</v>
      </c>
      <c r="I98" s="44">
        <v>4</v>
      </c>
      <c r="J98" s="44">
        <v>3.81</v>
      </c>
      <c r="K98" s="44">
        <v>16.21</v>
      </c>
      <c r="L98" s="44">
        <v>2</v>
      </c>
      <c r="M98" s="44">
        <v>26.02</v>
      </c>
      <c r="N98" s="45">
        <v>-19005.002</v>
      </c>
      <c r="O98" s="45">
        <v>217852.75099999999</v>
      </c>
      <c r="P98" s="45">
        <v>22186.584999999999</v>
      </c>
      <c r="Q98" s="45">
        <v>42830.195</v>
      </c>
      <c r="R98" s="45">
        <v>260682.946</v>
      </c>
      <c r="S98" s="45">
        <v>241677.94399999999</v>
      </c>
      <c r="T98" s="46">
        <f t="shared" si="14"/>
        <v>3077.3724000000002</v>
      </c>
      <c r="U98" s="46">
        <f t="shared" si="15"/>
        <v>2832.1465677419355</v>
      </c>
      <c r="V98" s="46">
        <f t="shared" si="16"/>
        <v>2811.0032387096771</v>
      </c>
      <c r="W98" s="46">
        <f t="shared" si="17"/>
        <v>279.76112727272726</v>
      </c>
      <c r="X98" s="47">
        <f t="shared" si="18"/>
        <v>257.46786979472142</v>
      </c>
    </row>
    <row r="99" spans="1:24">
      <c r="A99" s="61" t="str">
        <f t="shared" si="20"/>
        <v>61 - 90</v>
      </c>
      <c r="B99" s="62" t="s">
        <v>24</v>
      </c>
      <c r="C99" s="63" t="s">
        <v>47</v>
      </c>
      <c r="D99" s="64">
        <v>80</v>
      </c>
      <c r="E99" s="65">
        <v>83.375</v>
      </c>
      <c r="F99" s="65">
        <f t="shared" si="21"/>
        <v>17.950000000000003</v>
      </c>
      <c r="G99" s="66">
        <f t="shared" si="12"/>
        <v>0.30584958217270192</v>
      </c>
      <c r="H99" s="66">
        <f t="shared" si="13"/>
        <v>0.53760445682451252</v>
      </c>
      <c r="I99" s="67">
        <v>5.49</v>
      </c>
      <c r="J99" s="67">
        <v>4.16</v>
      </c>
      <c r="K99" s="67">
        <v>8.3000000000000007</v>
      </c>
      <c r="L99" s="67">
        <v>0</v>
      </c>
      <c r="M99" s="67">
        <v>17.95</v>
      </c>
      <c r="N99" s="68">
        <v>-30989.573</v>
      </c>
      <c r="O99" s="68">
        <v>161177.85500000001</v>
      </c>
      <c r="P99" s="68">
        <v>15730.332</v>
      </c>
      <c r="Q99" s="68">
        <v>45331.849000000002</v>
      </c>
      <c r="R99" s="68">
        <v>206509.704</v>
      </c>
      <c r="S99" s="68">
        <v>175520.13099999999</v>
      </c>
      <c r="T99" s="68">
        <f t="shared" si="14"/>
        <v>2288.2083598200902</v>
      </c>
      <c r="U99" s="68">
        <f t="shared" si="15"/>
        <v>1916.5193283358321</v>
      </c>
      <c r="V99" s="68">
        <f t="shared" si="16"/>
        <v>1933.1676761619192</v>
      </c>
      <c r="W99" s="68">
        <f t="shared" si="17"/>
        <v>208.01894180182637</v>
      </c>
      <c r="X99" s="69">
        <f t="shared" si="18"/>
        <v>174.229029848712</v>
      </c>
    </row>
    <row r="100" spans="1:24">
      <c r="A100" s="60" t="str">
        <f t="shared" si="20"/>
        <v>61 - 90</v>
      </c>
      <c r="B100" s="41" t="s">
        <v>24</v>
      </c>
      <c r="C100" s="30" t="s">
        <v>52</v>
      </c>
      <c r="D100" s="25">
        <v>73</v>
      </c>
      <c r="E100" s="42">
        <v>74.5</v>
      </c>
      <c r="F100" s="42">
        <f t="shared" si="21"/>
        <v>29.5</v>
      </c>
      <c r="G100" s="43">
        <f t="shared" si="12"/>
        <v>0.40677966101694918</v>
      </c>
      <c r="H100" s="43">
        <f t="shared" si="13"/>
        <v>0.7779661016949152</v>
      </c>
      <c r="I100" s="44">
        <v>12</v>
      </c>
      <c r="J100" s="44">
        <v>10.95</v>
      </c>
      <c r="K100" s="44">
        <v>6.55</v>
      </c>
      <c r="L100" s="44">
        <v>2</v>
      </c>
      <c r="M100" s="44">
        <v>31.5</v>
      </c>
      <c r="N100" s="45">
        <v>-19758.763999999999</v>
      </c>
      <c r="O100" s="45">
        <v>253869.87899999999</v>
      </c>
      <c r="P100" s="45">
        <v>21669.859</v>
      </c>
      <c r="Q100" s="45">
        <v>50420.118000000002</v>
      </c>
      <c r="R100" s="45">
        <v>304289.99699999997</v>
      </c>
      <c r="S100" s="45">
        <v>284531.23300000001</v>
      </c>
      <c r="T100" s="46">
        <f t="shared" si="14"/>
        <v>3793.5588993288588</v>
      </c>
      <c r="U100" s="46">
        <f t="shared" si="15"/>
        <v>3528.3405906040271</v>
      </c>
      <c r="V100" s="46">
        <f t="shared" si="16"/>
        <v>3407.6493825503353</v>
      </c>
      <c r="W100" s="46">
        <f t="shared" si="17"/>
        <v>344.86899084807806</v>
      </c>
      <c r="X100" s="47">
        <f t="shared" si="18"/>
        <v>320.75823550945699</v>
      </c>
    </row>
    <row r="101" spans="1:24">
      <c r="A101" s="61" t="str">
        <f t="shared" si="20"/>
        <v>61 - 90</v>
      </c>
      <c r="B101" s="62" t="s">
        <v>24</v>
      </c>
      <c r="C101" s="63" t="s">
        <v>53</v>
      </c>
      <c r="D101" s="64">
        <v>59</v>
      </c>
      <c r="E101" s="65">
        <v>61.5</v>
      </c>
      <c r="F101" s="65">
        <f t="shared" si="21"/>
        <v>14.68</v>
      </c>
      <c r="G101" s="66">
        <f t="shared" si="12"/>
        <v>0.27247956403269757</v>
      </c>
      <c r="H101" s="66">
        <f t="shared" si="13"/>
        <v>0.40871934604904631</v>
      </c>
      <c r="I101" s="67">
        <v>4</v>
      </c>
      <c r="J101" s="67">
        <v>2</v>
      </c>
      <c r="K101" s="67">
        <v>8.68</v>
      </c>
      <c r="L101" s="67">
        <v>2</v>
      </c>
      <c r="M101" s="67">
        <v>16.68</v>
      </c>
      <c r="N101" s="68">
        <v>-16523.55</v>
      </c>
      <c r="O101" s="68">
        <v>144224.37100000001</v>
      </c>
      <c r="P101" s="68">
        <v>19369.275000000001</v>
      </c>
      <c r="Q101" s="68">
        <v>35748.571000000004</v>
      </c>
      <c r="R101" s="68">
        <v>179972.94200000001</v>
      </c>
      <c r="S101" s="68">
        <v>163449.39199999999</v>
      </c>
      <c r="T101" s="68">
        <f t="shared" si="14"/>
        <v>2611.4417398373985</v>
      </c>
      <c r="U101" s="68">
        <f t="shared" si="15"/>
        <v>2342.7661300813006</v>
      </c>
      <c r="V101" s="68">
        <f t="shared" si="16"/>
        <v>2345.1117235772358</v>
      </c>
      <c r="W101" s="68">
        <f t="shared" si="17"/>
        <v>237.4037945306726</v>
      </c>
      <c r="X101" s="69">
        <f t="shared" si="18"/>
        <v>212.97873909830005</v>
      </c>
    </row>
    <row r="102" spans="1:24">
      <c r="A102" s="60" t="str">
        <f t="shared" si="20"/>
        <v>61 - 90</v>
      </c>
      <c r="B102" s="41" t="s">
        <v>24</v>
      </c>
      <c r="C102" s="30" t="s">
        <v>56</v>
      </c>
      <c r="D102" s="25">
        <v>74</v>
      </c>
      <c r="E102" s="42">
        <v>76.375</v>
      </c>
      <c r="F102" s="42">
        <f t="shared" si="21"/>
        <v>16.05</v>
      </c>
      <c r="G102" s="43">
        <f t="shared" si="12"/>
        <v>0.3507788161993769</v>
      </c>
      <c r="H102" s="43">
        <f t="shared" si="13"/>
        <v>0.3507788161993769</v>
      </c>
      <c r="I102" s="44">
        <v>5.63</v>
      </c>
      <c r="J102" s="44">
        <v>0</v>
      </c>
      <c r="K102" s="44">
        <v>10.42</v>
      </c>
      <c r="L102" s="44">
        <v>0</v>
      </c>
      <c r="M102" s="44">
        <v>16.05</v>
      </c>
      <c r="N102" s="45">
        <v>-18672.856</v>
      </c>
      <c r="O102" s="45">
        <v>116590.943</v>
      </c>
      <c r="P102" s="45">
        <v>14826.607</v>
      </c>
      <c r="Q102" s="45">
        <v>42756.648000000001</v>
      </c>
      <c r="R102" s="45">
        <v>159347.59099999999</v>
      </c>
      <c r="S102" s="45">
        <v>140674.73499999999</v>
      </c>
      <c r="T102" s="46">
        <f t="shared" si="14"/>
        <v>1892.2551096563011</v>
      </c>
      <c r="U102" s="46">
        <f t="shared" si="15"/>
        <v>1647.7659967266773</v>
      </c>
      <c r="V102" s="46">
        <f t="shared" si="16"/>
        <v>1526.5589918166938</v>
      </c>
      <c r="W102" s="46">
        <f t="shared" si="17"/>
        <v>172.02319178693645</v>
      </c>
      <c r="X102" s="47">
        <f t="shared" si="18"/>
        <v>149.7969087933343</v>
      </c>
    </row>
    <row r="103" spans="1:24">
      <c r="A103" s="61" t="str">
        <f t="shared" si="20"/>
        <v>61 - 90</v>
      </c>
      <c r="B103" s="62" t="s">
        <v>24</v>
      </c>
      <c r="C103" s="63" t="s">
        <v>57</v>
      </c>
      <c r="D103" s="64">
        <v>58</v>
      </c>
      <c r="E103" s="65">
        <v>61.125</v>
      </c>
      <c r="F103" s="65">
        <f t="shared" si="21"/>
        <v>15.36</v>
      </c>
      <c r="G103" s="66">
        <f t="shared" si="12"/>
        <v>0.16276041666666669</v>
      </c>
      <c r="H103" s="66">
        <f t="shared" si="13"/>
        <v>0.49153645833333331</v>
      </c>
      <c r="I103" s="67">
        <v>2.5</v>
      </c>
      <c r="J103" s="67">
        <v>5.05</v>
      </c>
      <c r="K103" s="67">
        <v>7.81</v>
      </c>
      <c r="L103" s="67">
        <v>1.4</v>
      </c>
      <c r="M103" s="67">
        <v>16.760000000000002</v>
      </c>
      <c r="N103" s="68">
        <v>-15303.362999999999</v>
      </c>
      <c r="O103" s="68">
        <v>132813.70699999999</v>
      </c>
      <c r="P103" s="68">
        <v>12991.5</v>
      </c>
      <c r="Q103" s="68">
        <v>28188.493999999999</v>
      </c>
      <c r="R103" s="68">
        <v>161002.201</v>
      </c>
      <c r="S103" s="68">
        <v>145698.83799999999</v>
      </c>
      <c r="T103" s="68">
        <f t="shared" si="14"/>
        <v>2421.4429611451942</v>
      </c>
      <c r="U103" s="68">
        <f t="shared" si="15"/>
        <v>2171.0811942740283</v>
      </c>
      <c r="V103" s="68">
        <f t="shared" si="16"/>
        <v>2172.821382413088</v>
      </c>
      <c r="W103" s="68">
        <f t="shared" si="17"/>
        <v>220.13117828592675</v>
      </c>
      <c r="X103" s="69">
        <f t="shared" si="18"/>
        <v>197.37101766127532</v>
      </c>
    </row>
    <row r="104" spans="1:24">
      <c r="A104" s="60" t="str">
        <f t="shared" si="20"/>
        <v>61 - 90</v>
      </c>
      <c r="B104" s="41" t="s">
        <v>24</v>
      </c>
      <c r="C104" s="30" t="s">
        <v>58</v>
      </c>
      <c r="D104" s="25">
        <v>79</v>
      </c>
      <c r="E104" s="42">
        <v>82.875</v>
      </c>
      <c r="F104" s="42">
        <f t="shared" si="21"/>
        <v>20.09</v>
      </c>
      <c r="G104" s="43">
        <f t="shared" si="12"/>
        <v>0.35739173718267792</v>
      </c>
      <c r="H104" s="43">
        <f t="shared" si="13"/>
        <v>0.52215032354405178</v>
      </c>
      <c r="I104" s="44">
        <v>7.18</v>
      </c>
      <c r="J104" s="44">
        <v>3.31</v>
      </c>
      <c r="K104" s="44">
        <v>9.6</v>
      </c>
      <c r="L104" s="44">
        <v>1.88</v>
      </c>
      <c r="M104" s="44">
        <v>21.97</v>
      </c>
      <c r="N104" s="45">
        <v>-21986.381000000001</v>
      </c>
      <c r="O104" s="45">
        <v>158131.98800000001</v>
      </c>
      <c r="P104" s="45">
        <v>13829.405000000001</v>
      </c>
      <c r="Q104" s="45">
        <v>29906.076000000001</v>
      </c>
      <c r="R104" s="45">
        <v>188038.06400000001</v>
      </c>
      <c r="S104" s="45">
        <v>166051.68299999999</v>
      </c>
      <c r="T104" s="46">
        <f t="shared" si="14"/>
        <v>2102.0652669683259</v>
      </c>
      <c r="U104" s="46">
        <f t="shared" si="15"/>
        <v>1836.7695686274508</v>
      </c>
      <c r="V104" s="46">
        <f t="shared" si="16"/>
        <v>1908.0782865761691</v>
      </c>
      <c r="W104" s="46">
        <f t="shared" si="17"/>
        <v>191.09684245166599</v>
      </c>
      <c r="X104" s="47">
        <f t="shared" si="18"/>
        <v>166.97905169340461</v>
      </c>
    </row>
    <row r="105" spans="1:24">
      <c r="A105" s="61" t="str">
        <f t="shared" si="20"/>
        <v>61 - 90</v>
      </c>
      <c r="B105" s="62" t="s">
        <v>24</v>
      </c>
      <c r="C105" s="63" t="s">
        <v>61</v>
      </c>
      <c r="D105" s="64">
        <v>77</v>
      </c>
      <c r="E105" s="65">
        <v>81.375</v>
      </c>
      <c r="F105" s="65">
        <f t="shared" si="21"/>
        <v>20.45</v>
      </c>
      <c r="G105" s="66">
        <f t="shared" si="12"/>
        <v>0.2899755501222494</v>
      </c>
      <c r="H105" s="66">
        <f t="shared" si="13"/>
        <v>0.37555012224938877</v>
      </c>
      <c r="I105" s="67">
        <v>5.93</v>
      </c>
      <c r="J105" s="67">
        <v>1.75</v>
      </c>
      <c r="K105" s="67">
        <v>12.77</v>
      </c>
      <c r="L105" s="67">
        <v>0</v>
      </c>
      <c r="M105" s="67">
        <v>20.45</v>
      </c>
      <c r="N105" s="68">
        <v>-20266.865000000002</v>
      </c>
      <c r="O105" s="68">
        <v>139786.45499999999</v>
      </c>
      <c r="P105" s="68">
        <v>16073.085999999999</v>
      </c>
      <c r="Q105" s="68">
        <v>49296.353000000003</v>
      </c>
      <c r="R105" s="68">
        <v>189082.80799999999</v>
      </c>
      <c r="S105" s="68">
        <v>168815.943</v>
      </c>
      <c r="T105" s="68">
        <f t="shared" si="14"/>
        <v>2126.0795330261135</v>
      </c>
      <c r="U105" s="68">
        <f t="shared" si="15"/>
        <v>1877.0243563748079</v>
      </c>
      <c r="V105" s="68">
        <f t="shared" si="16"/>
        <v>1717.8058986175113</v>
      </c>
      <c r="W105" s="68">
        <f t="shared" si="17"/>
        <v>193.2799575478285</v>
      </c>
      <c r="X105" s="69">
        <f t="shared" si="18"/>
        <v>170.63857785225525</v>
      </c>
    </row>
    <row r="106" spans="1:24">
      <c r="A106" s="60" t="str">
        <f t="shared" si="20"/>
        <v>61 - 90</v>
      </c>
      <c r="B106" s="41" t="s">
        <v>24</v>
      </c>
      <c r="C106" s="30" t="s">
        <v>62</v>
      </c>
      <c r="D106" s="25">
        <v>79</v>
      </c>
      <c r="E106" s="42">
        <v>83.75</v>
      </c>
      <c r="F106" s="42">
        <f t="shared" si="21"/>
        <v>18.369999999999997</v>
      </c>
      <c r="G106" s="43">
        <f t="shared" si="12"/>
        <v>0.44637996733805119</v>
      </c>
      <c r="H106" s="43">
        <f t="shared" si="13"/>
        <v>0.44637996733805119</v>
      </c>
      <c r="I106" s="44">
        <v>8.1999999999999993</v>
      </c>
      <c r="J106" s="44">
        <v>0</v>
      </c>
      <c r="K106" s="44">
        <v>10.17</v>
      </c>
      <c r="L106" s="44">
        <v>1.75</v>
      </c>
      <c r="M106" s="44">
        <v>20.12</v>
      </c>
      <c r="N106" s="45">
        <v>-19755.052</v>
      </c>
      <c r="O106" s="45">
        <v>147148.16800000001</v>
      </c>
      <c r="P106" s="45">
        <v>16348.159</v>
      </c>
      <c r="Q106" s="45">
        <v>38271.120000000003</v>
      </c>
      <c r="R106" s="45">
        <v>185419.288</v>
      </c>
      <c r="S106" s="45">
        <v>165664.236</v>
      </c>
      <c r="T106" s="46">
        <f t="shared" si="14"/>
        <v>2018.7597492537316</v>
      </c>
      <c r="U106" s="46">
        <f t="shared" si="15"/>
        <v>1782.8785313432834</v>
      </c>
      <c r="V106" s="46">
        <f t="shared" si="16"/>
        <v>1756.9930507462686</v>
      </c>
      <c r="W106" s="46">
        <f t="shared" si="17"/>
        <v>183.52361356852106</v>
      </c>
      <c r="X106" s="47">
        <f t="shared" si="18"/>
        <v>162.07986648575303</v>
      </c>
    </row>
    <row r="107" spans="1:24">
      <c r="A107" s="61" t="str">
        <f t="shared" si="20"/>
        <v>61 - 90</v>
      </c>
      <c r="B107" s="62" t="s">
        <v>24</v>
      </c>
      <c r="C107" s="63" t="s">
        <v>64</v>
      </c>
      <c r="D107" s="64">
        <v>84</v>
      </c>
      <c r="E107" s="65">
        <v>87.375</v>
      </c>
      <c r="F107" s="65">
        <f t="shared" si="21"/>
        <v>16.63</v>
      </c>
      <c r="G107" s="66">
        <f t="shared" si="12"/>
        <v>0.36079374624173183</v>
      </c>
      <c r="H107" s="66">
        <f t="shared" si="13"/>
        <v>0.69933854479855684</v>
      </c>
      <c r="I107" s="67">
        <v>6</v>
      </c>
      <c r="J107" s="67">
        <v>5.63</v>
      </c>
      <c r="K107" s="67">
        <v>5</v>
      </c>
      <c r="L107" s="67">
        <v>1</v>
      </c>
      <c r="M107" s="67">
        <v>17.63</v>
      </c>
      <c r="N107" s="68">
        <v>-24331.522000000001</v>
      </c>
      <c r="O107" s="68">
        <v>167414.70499999999</v>
      </c>
      <c r="P107" s="68">
        <v>16934.399000000001</v>
      </c>
      <c r="Q107" s="68">
        <v>36343.536</v>
      </c>
      <c r="R107" s="68">
        <v>203758.24100000001</v>
      </c>
      <c r="S107" s="68">
        <v>179426.71900000001</v>
      </c>
      <c r="T107" s="68">
        <f t="shared" si="14"/>
        <v>2138.1841716738199</v>
      </c>
      <c r="U107" s="68">
        <f t="shared" si="15"/>
        <v>1859.711816881259</v>
      </c>
      <c r="V107" s="68">
        <f t="shared" si="16"/>
        <v>1916.0481258941343</v>
      </c>
      <c r="W107" s="68">
        <f t="shared" si="17"/>
        <v>194.38037924307454</v>
      </c>
      <c r="X107" s="69">
        <f t="shared" si="18"/>
        <v>169.06471062556901</v>
      </c>
    </row>
    <row r="108" spans="1:24">
      <c r="A108" s="60" t="str">
        <f t="shared" si="20"/>
        <v>61 - 90</v>
      </c>
      <c r="B108" s="41" t="s">
        <v>24</v>
      </c>
      <c r="C108" s="30" t="s">
        <v>68</v>
      </c>
      <c r="D108" s="25">
        <v>82</v>
      </c>
      <c r="E108" s="42">
        <v>87.375</v>
      </c>
      <c r="F108" s="42">
        <f t="shared" si="21"/>
        <v>17.170000000000002</v>
      </c>
      <c r="G108" s="43">
        <f t="shared" si="12"/>
        <v>0.30867792661619098</v>
      </c>
      <c r="H108" s="43">
        <f t="shared" si="13"/>
        <v>0.63599301106581241</v>
      </c>
      <c r="I108" s="44">
        <v>5.3</v>
      </c>
      <c r="J108" s="44">
        <v>5.62</v>
      </c>
      <c r="K108" s="44">
        <v>6.25</v>
      </c>
      <c r="L108" s="44">
        <v>2</v>
      </c>
      <c r="M108" s="44">
        <v>19.170000000000002</v>
      </c>
      <c r="N108" s="45">
        <v>-23390.973999999998</v>
      </c>
      <c r="O108" s="45">
        <v>172522.11499999999</v>
      </c>
      <c r="P108" s="45">
        <v>21333.409</v>
      </c>
      <c r="Q108" s="45">
        <v>39894.197999999997</v>
      </c>
      <c r="R108" s="45">
        <v>212416.31299999999</v>
      </c>
      <c r="S108" s="45">
        <v>189025.33900000001</v>
      </c>
      <c r="T108" s="46">
        <f t="shared" si="14"/>
        <v>2186.9288011444919</v>
      </c>
      <c r="U108" s="46">
        <f t="shared" si="15"/>
        <v>1919.2209442060084</v>
      </c>
      <c r="V108" s="46">
        <f t="shared" si="16"/>
        <v>1974.5020314735334</v>
      </c>
      <c r="W108" s="46">
        <f t="shared" si="17"/>
        <v>198.81170919495381</v>
      </c>
      <c r="X108" s="47">
        <f t="shared" si="18"/>
        <v>174.47463129145532</v>
      </c>
    </row>
    <row r="109" spans="1:24">
      <c r="A109" s="61" t="str">
        <f t="shared" si="20"/>
        <v>61 - 90</v>
      </c>
      <c r="B109" s="62" t="s">
        <v>24</v>
      </c>
      <c r="C109" s="63" t="s">
        <v>69</v>
      </c>
      <c r="D109" s="64">
        <v>62</v>
      </c>
      <c r="E109" s="65">
        <v>64.375</v>
      </c>
      <c r="F109" s="65">
        <f t="shared" si="21"/>
        <v>15.58</v>
      </c>
      <c r="G109" s="66">
        <f t="shared" si="12"/>
        <v>0.28562259306803595</v>
      </c>
      <c r="H109" s="66">
        <f t="shared" si="13"/>
        <v>0.48459563543003853</v>
      </c>
      <c r="I109" s="67">
        <v>4.45</v>
      </c>
      <c r="J109" s="67">
        <v>3.1</v>
      </c>
      <c r="K109" s="67">
        <v>8.0299999999999994</v>
      </c>
      <c r="L109" s="67">
        <v>0</v>
      </c>
      <c r="M109" s="67">
        <v>15.58</v>
      </c>
      <c r="N109" s="68">
        <v>-15794.74</v>
      </c>
      <c r="O109" s="68">
        <v>111230.22199999999</v>
      </c>
      <c r="P109" s="68">
        <v>28157.473999999998</v>
      </c>
      <c r="Q109" s="68">
        <v>55402.65</v>
      </c>
      <c r="R109" s="68">
        <v>166632.872</v>
      </c>
      <c r="S109" s="68">
        <v>150838.13200000001</v>
      </c>
      <c r="T109" s="68">
        <f t="shared" si="14"/>
        <v>2151.0741436893204</v>
      </c>
      <c r="U109" s="68">
        <f t="shared" si="15"/>
        <v>1905.7189592233012</v>
      </c>
      <c r="V109" s="68">
        <f t="shared" si="16"/>
        <v>1727.8481087378641</v>
      </c>
      <c r="W109" s="68">
        <f t="shared" si="17"/>
        <v>195.55219488084731</v>
      </c>
      <c r="X109" s="69">
        <f t="shared" si="18"/>
        <v>173.24717811120919</v>
      </c>
    </row>
    <row r="110" spans="1:24">
      <c r="A110" s="60" t="str">
        <f t="shared" si="20"/>
        <v>61 - 90</v>
      </c>
      <c r="B110" s="41" t="s">
        <v>24</v>
      </c>
      <c r="C110" s="30" t="s">
        <v>72</v>
      </c>
      <c r="D110" s="25">
        <v>75</v>
      </c>
      <c r="E110" s="42">
        <v>75.875</v>
      </c>
      <c r="F110" s="42">
        <f t="shared" si="21"/>
        <v>17.990000000000002</v>
      </c>
      <c r="G110" s="43">
        <f t="shared" si="12"/>
        <v>0.38632573652028901</v>
      </c>
      <c r="H110" s="43">
        <f t="shared" si="13"/>
        <v>0.4307948860478043</v>
      </c>
      <c r="I110" s="44">
        <v>6.95</v>
      </c>
      <c r="J110" s="44">
        <v>0.8</v>
      </c>
      <c r="K110" s="44">
        <v>10.24</v>
      </c>
      <c r="L110" s="44">
        <v>3</v>
      </c>
      <c r="M110" s="44">
        <v>20.99</v>
      </c>
      <c r="N110" s="45">
        <v>-21341.348000000002</v>
      </c>
      <c r="O110" s="45">
        <v>183517.98199999999</v>
      </c>
      <c r="P110" s="45">
        <v>21117.903999999999</v>
      </c>
      <c r="Q110" s="45">
        <v>43886.824000000001</v>
      </c>
      <c r="R110" s="45">
        <v>227404.80600000001</v>
      </c>
      <c r="S110" s="45">
        <v>206063.45800000001</v>
      </c>
      <c r="T110" s="46">
        <f t="shared" si="14"/>
        <v>2718.7730082372323</v>
      </c>
      <c r="U110" s="46">
        <f t="shared" si="15"/>
        <v>2437.5031828665569</v>
      </c>
      <c r="V110" s="46">
        <f t="shared" si="16"/>
        <v>2418.6883953871497</v>
      </c>
      <c r="W110" s="46">
        <f t="shared" si="17"/>
        <v>247.16118256702111</v>
      </c>
      <c r="X110" s="47">
        <f t="shared" si="18"/>
        <v>221.59119844241425</v>
      </c>
    </row>
    <row r="111" spans="1:24">
      <c r="A111" s="61" t="str">
        <f t="shared" si="20"/>
        <v>61 - 90</v>
      </c>
      <c r="B111" s="62" t="s">
        <v>88</v>
      </c>
      <c r="C111" s="63" t="s">
        <v>89</v>
      </c>
      <c r="D111" s="64">
        <v>72</v>
      </c>
      <c r="E111" s="65">
        <v>74.5</v>
      </c>
      <c r="F111" s="65">
        <f t="shared" si="21"/>
        <v>19.03</v>
      </c>
      <c r="G111" s="66">
        <f t="shared" si="12"/>
        <v>0.5622700998423541</v>
      </c>
      <c r="H111" s="66">
        <f t="shared" si="13"/>
        <v>0.60168155543878077</v>
      </c>
      <c r="I111" s="67">
        <v>10.7</v>
      </c>
      <c r="J111" s="67">
        <v>0.75</v>
      </c>
      <c r="K111" s="67">
        <v>7.58</v>
      </c>
      <c r="L111" s="67">
        <v>1.68</v>
      </c>
      <c r="M111" s="67">
        <v>20.71</v>
      </c>
      <c r="N111" s="68">
        <v>-25784.271000000001</v>
      </c>
      <c r="O111" s="68">
        <v>194143.93799999999</v>
      </c>
      <c r="P111" s="68">
        <v>13568.4</v>
      </c>
      <c r="Q111" s="68">
        <v>30456.309000000001</v>
      </c>
      <c r="R111" s="68">
        <v>224600.247</v>
      </c>
      <c r="S111" s="68">
        <v>198815.976</v>
      </c>
      <c r="T111" s="68">
        <f t="shared" si="14"/>
        <v>2832.6422416107384</v>
      </c>
      <c r="U111" s="68">
        <f t="shared" si="15"/>
        <v>2486.5446442953021</v>
      </c>
      <c r="V111" s="68">
        <f t="shared" si="16"/>
        <v>2605.9588993288589</v>
      </c>
      <c r="W111" s="68">
        <f t="shared" si="17"/>
        <v>257.51293105552168</v>
      </c>
      <c r="X111" s="69">
        <f t="shared" si="18"/>
        <v>226.04951311775474</v>
      </c>
    </row>
    <row r="112" spans="1:24">
      <c r="A112" s="60" t="str">
        <f t="shared" si="20"/>
        <v>61 - 90</v>
      </c>
      <c r="B112" s="41" t="s">
        <v>88</v>
      </c>
      <c r="C112" s="30" t="s">
        <v>93</v>
      </c>
      <c r="D112" s="25">
        <v>84</v>
      </c>
      <c r="E112" s="42">
        <v>86.25</v>
      </c>
      <c r="F112" s="42">
        <f t="shared" si="21"/>
        <v>22.09</v>
      </c>
      <c r="G112" s="43">
        <f t="shared" si="12"/>
        <v>0.47849705749207788</v>
      </c>
      <c r="H112" s="43">
        <f t="shared" si="13"/>
        <v>0.56903576278859214</v>
      </c>
      <c r="I112" s="44">
        <v>10.57</v>
      </c>
      <c r="J112" s="44">
        <v>2</v>
      </c>
      <c r="K112" s="44">
        <v>9.52</v>
      </c>
      <c r="L112" s="44">
        <v>1.55</v>
      </c>
      <c r="M112" s="44">
        <v>23.64</v>
      </c>
      <c r="N112" s="45">
        <v>-33093.750999999997</v>
      </c>
      <c r="O112" s="45">
        <v>174213.26800000001</v>
      </c>
      <c r="P112" s="45">
        <v>17657.712</v>
      </c>
      <c r="Q112" s="45">
        <v>41585.008999999998</v>
      </c>
      <c r="R112" s="45">
        <v>215798.277</v>
      </c>
      <c r="S112" s="45">
        <v>182704.52600000001</v>
      </c>
      <c r="T112" s="46">
        <f t="shared" si="14"/>
        <v>2297.2819130434782</v>
      </c>
      <c r="U112" s="46">
        <f t="shared" si="15"/>
        <v>1913.5862492753624</v>
      </c>
      <c r="V112" s="46">
        <f t="shared" si="16"/>
        <v>2019.8639768115943</v>
      </c>
      <c r="W112" s="46">
        <f t="shared" si="17"/>
        <v>208.84381027667985</v>
      </c>
      <c r="X112" s="47">
        <f t="shared" si="18"/>
        <v>173.96238629776022</v>
      </c>
    </row>
    <row r="113" spans="1:24">
      <c r="A113" s="61" t="str">
        <f t="shared" si="20"/>
        <v>61 - 90</v>
      </c>
      <c r="B113" s="62" t="s">
        <v>88</v>
      </c>
      <c r="C113" s="63" t="s">
        <v>94</v>
      </c>
      <c r="D113" s="64">
        <v>84</v>
      </c>
      <c r="E113" s="65">
        <v>86.5</v>
      </c>
      <c r="F113" s="65">
        <f t="shared" si="21"/>
        <v>21.950000000000003</v>
      </c>
      <c r="G113" s="66">
        <f t="shared" si="12"/>
        <v>0.45011389521640088</v>
      </c>
      <c r="H113" s="66">
        <f t="shared" si="13"/>
        <v>0.54123006833712983</v>
      </c>
      <c r="I113" s="67">
        <v>9.8800000000000008</v>
      </c>
      <c r="J113" s="67">
        <v>2</v>
      </c>
      <c r="K113" s="67">
        <v>10.07</v>
      </c>
      <c r="L113" s="67">
        <v>1.85</v>
      </c>
      <c r="M113" s="67">
        <v>23.8</v>
      </c>
      <c r="N113" s="68">
        <v>-30742.55</v>
      </c>
      <c r="O113" s="68">
        <v>188843.06299999999</v>
      </c>
      <c r="P113" s="68">
        <v>17914.308000000001</v>
      </c>
      <c r="Q113" s="68">
        <v>38783.656999999999</v>
      </c>
      <c r="R113" s="68">
        <v>227626.72</v>
      </c>
      <c r="S113" s="68">
        <v>196884.17</v>
      </c>
      <c r="T113" s="68">
        <f t="shared" si="14"/>
        <v>2424.4209479768788</v>
      </c>
      <c r="U113" s="68">
        <f t="shared" si="15"/>
        <v>2069.0157456647403</v>
      </c>
      <c r="V113" s="68">
        <f t="shared" si="16"/>
        <v>2183.1567976878614</v>
      </c>
      <c r="W113" s="68">
        <f t="shared" si="17"/>
        <v>220.40190436153443</v>
      </c>
      <c r="X113" s="69">
        <f t="shared" si="18"/>
        <v>188.0923405149764</v>
      </c>
    </row>
    <row r="114" spans="1:24">
      <c r="A114" s="60" t="str">
        <f t="shared" si="20"/>
        <v>61 - 90</v>
      </c>
      <c r="B114" s="41" t="s">
        <v>88</v>
      </c>
      <c r="C114" s="30" t="s">
        <v>95</v>
      </c>
      <c r="D114" s="25">
        <v>81</v>
      </c>
      <c r="E114" s="42">
        <v>80.75</v>
      </c>
      <c r="F114" s="42">
        <f t="shared" si="21"/>
        <v>27.25</v>
      </c>
      <c r="G114" s="43">
        <f t="shared" si="12"/>
        <v>0.37211009174311926</v>
      </c>
      <c r="H114" s="43">
        <f t="shared" si="13"/>
        <v>0.43669724770642204</v>
      </c>
      <c r="I114" s="44">
        <v>10.14</v>
      </c>
      <c r="J114" s="44">
        <v>1.76</v>
      </c>
      <c r="K114" s="44">
        <v>15.35</v>
      </c>
      <c r="L114" s="44">
        <v>1.86</v>
      </c>
      <c r="M114" s="44">
        <v>29.11</v>
      </c>
      <c r="N114" s="45">
        <v>-29131.016</v>
      </c>
      <c r="O114" s="45">
        <v>215860.83600000001</v>
      </c>
      <c r="P114" s="45">
        <v>22516.536</v>
      </c>
      <c r="Q114" s="45">
        <v>46959.214999999997</v>
      </c>
      <c r="R114" s="45">
        <v>262820.05099999998</v>
      </c>
      <c r="S114" s="45">
        <v>233689.035</v>
      </c>
      <c r="T114" s="46">
        <f t="shared" si="14"/>
        <v>2975.8949226006189</v>
      </c>
      <c r="U114" s="46">
        <f t="shared" si="15"/>
        <v>2615.1393065015482</v>
      </c>
      <c r="V114" s="46">
        <f t="shared" si="16"/>
        <v>2673.1992074303407</v>
      </c>
      <c r="W114" s="46">
        <f t="shared" si="17"/>
        <v>270.53590205460171</v>
      </c>
      <c r="X114" s="47">
        <f t="shared" si="18"/>
        <v>237.73993695468619</v>
      </c>
    </row>
    <row r="115" spans="1:24">
      <c r="A115" s="61" t="str">
        <f t="shared" si="20"/>
        <v>61 - 90</v>
      </c>
      <c r="B115" s="62" t="s">
        <v>88</v>
      </c>
      <c r="C115" s="63" t="s">
        <v>96</v>
      </c>
      <c r="D115" s="64">
        <v>61</v>
      </c>
      <c r="E115" s="65">
        <v>63.625</v>
      </c>
      <c r="F115" s="65">
        <f t="shared" si="21"/>
        <v>17.82</v>
      </c>
      <c r="G115" s="66">
        <f t="shared" si="12"/>
        <v>0.36531986531986532</v>
      </c>
      <c r="H115" s="66">
        <f t="shared" si="13"/>
        <v>0.42143658810325474</v>
      </c>
      <c r="I115" s="67">
        <v>6.51</v>
      </c>
      <c r="J115" s="67">
        <v>1</v>
      </c>
      <c r="K115" s="67">
        <v>10.31</v>
      </c>
      <c r="L115" s="67">
        <v>1.57</v>
      </c>
      <c r="M115" s="67">
        <v>19.39</v>
      </c>
      <c r="N115" s="68">
        <v>-23188.260999999999</v>
      </c>
      <c r="O115" s="68">
        <v>142110.46599999999</v>
      </c>
      <c r="P115" s="68">
        <v>12889.824000000001</v>
      </c>
      <c r="Q115" s="68">
        <v>30270.212</v>
      </c>
      <c r="R115" s="68">
        <v>172380.67800000001</v>
      </c>
      <c r="S115" s="68">
        <v>149192.41699999999</v>
      </c>
      <c r="T115" s="68">
        <f t="shared" si="14"/>
        <v>2506.7324793713165</v>
      </c>
      <c r="U115" s="68">
        <f t="shared" si="15"/>
        <v>2142.2804400785853</v>
      </c>
      <c r="V115" s="68">
        <f t="shared" si="16"/>
        <v>2233.5633163064831</v>
      </c>
      <c r="W115" s="68">
        <f t="shared" si="17"/>
        <v>227.88477085193787</v>
      </c>
      <c r="X115" s="69">
        <f t="shared" si="18"/>
        <v>194.75276727987139</v>
      </c>
    </row>
    <row r="116" spans="1:24">
      <c r="A116" s="60" t="str">
        <f t="shared" si="20"/>
        <v>61 - 90</v>
      </c>
      <c r="B116" s="41" t="s">
        <v>88</v>
      </c>
      <c r="C116" s="30" t="s">
        <v>97</v>
      </c>
      <c r="D116" s="25">
        <v>67</v>
      </c>
      <c r="E116" s="42">
        <v>69.625</v>
      </c>
      <c r="F116" s="42">
        <f t="shared" si="21"/>
        <v>22.71</v>
      </c>
      <c r="G116" s="43">
        <f t="shared" si="12"/>
        <v>0.37648612945838839</v>
      </c>
      <c r="H116" s="43">
        <f t="shared" si="13"/>
        <v>0.47600176133861738</v>
      </c>
      <c r="I116" s="44">
        <v>8.5500000000000007</v>
      </c>
      <c r="J116" s="44">
        <v>2.2599999999999998</v>
      </c>
      <c r="K116" s="44">
        <v>11.9</v>
      </c>
      <c r="L116" s="44">
        <v>1.75</v>
      </c>
      <c r="M116" s="44">
        <v>24.46</v>
      </c>
      <c r="N116" s="45">
        <v>-24866.571</v>
      </c>
      <c r="O116" s="45">
        <v>176556.70600000001</v>
      </c>
      <c r="P116" s="45">
        <v>16248.828</v>
      </c>
      <c r="Q116" s="45">
        <v>34135.286999999997</v>
      </c>
      <c r="R116" s="45">
        <v>210691.99299999999</v>
      </c>
      <c r="S116" s="45">
        <v>185825.42199999999</v>
      </c>
      <c r="T116" s="46">
        <f t="shared" si="14"/>
        <v>2792.7205026929978</v>
      </c>
      <c r="U116" s="46">
        <f t="shared" si="15"/>
        <v>2435.5704703770193</v>
      </c>
      <c r="V116" s="46">
        <f t="shared" si="16"/>
        <v>2535.8234254937165</v>
      </c>
      <c r="W116" s="46">
        <f t="shared" si="17"/>
        <v>253.88368206299981</v>
      </c>
      <c r="X116" s="47">
        <f t="shared" si="18"/>
        <v>221.41549730700174</v>
      </c>
    </row>
    <row r="117" spans="1:24">
      <c r="A117" s="61" t="str">
        <f t="shared" ref="A117:A148" si="22">VLOOKUP(E117,$AG$9:$AH$13,2)</f>
        <v>61 - 90</v>
      </c>
      <c r="B117" s="62" t="s">
        <v>88</v>
      </c>
      <c r="C117" s="63" t="s">
        <v>100</v>
      </c>
      <c r="D117" s="64">
        <v>75</v>
      </c>
      <c r="E117" s="65">
        <v>77.125</v>
      </c>
      <c r="F117" s="65">
        <f t="shared" ref="F117:F148" si="23">+I117+J117+K117</f>
        <v>22.85</v>
      </c>
      <c r="G117" s="66">
        <f t="shared" si="12"/>
        <v>0.22975929978118159</v>
      </c>
      <c r="H117" s="66">
        <f t="shared" si="13"/>
        <v>0.32822757111597373</v>
      </c>
      <c r="I117" s="67">
        <v>5.25</v>
      </c>
      <c r="J117" s="67">
        <v>2.25</v>
      </c>
      <c r="K117" s="67">
        <v>15.35</v>
      </c>
      <c r="L117" s="67">
        <v>1.75</v>
      </c>
      <c r="M117" s="67">
        <v>24.6</v>
      </c>
      <c r="N117" s="68">
        <v>-28319.045999999998</v>
      </c>
      <c r="O117" s="68">
        <v>188788.508</v>
      </c>
      <c r="P117" s="68">
        <v>13212.984</v>
      </c>
      <c r="Q117" s="68">
        <v>34579.720999999998</v>
      </c>
      <c r="R117" s="68">
        <v>223368.22899999999</v>
      </c>
      <c r="S117" s="68">
        <v>195049.18299999999</v>
      </c>
      <c r="T117" s="68">
        <f t="shared" si="14"/>
        <v>2724.8654132901133</v>
      </c>
      <c r="U117" s="68">
        <f t="shared" si="15"/>
        <v>2357.6816726094003</v>
      </c>
      <c r="V117" s="68">
        <f t="shared" si="16"/>
        <v>2447.8250632090762</v>
      </c>
      <c r="W117" s="68">
        <f t="shared" si="17"/>
        <v>247.71503757182847</v>
      </c>
      <c r="X117" s="69">
        <f t="shared" si="18"/>
        <v>214.33469750994547</v>
      </c>
    </row>
    <row r="118" spans="1:24">
      <c r="A118" s="60" t="str">
        <f t="shared" si="22"/>
        <v>61 - 90</v>
      </c>
      <c r="B118" s="41" t="s">
        <v>88</v>
      </c>
      <c r="C118" s="30" t="s">
        <v>101</v>
      </c>
      <c r="D118" s="25">
        <v>68</v>
      </c>
      <c r="E118" s="42">
        <v>70.5</v>
      </c>
      <c r="F118" s="42">
        <f t="shared" si="23"/>
        <v>21.27</v>
      </c>
      <c r="G118" s="43">
        <f t="shared" si="12"/>
        <v>0.30747531734837802</v>
      </c>
      <c r="H118" s="43">
        <f t="shared" si="13"/>
        <v>0.46027268453220493</v>
      </c>
      <c r="I118" s="44">
        <v>6.54</v>
      </c>
      <c r="J118" s="44">
        <v>3.25</v>
      </c>
      <c r="K118" s="44">
        <v>11.48</v>
      </c>
      <c r="L118" s="44">
        <v>1.6</v>
      </c>
      <c r="M118" s="44">
        <v>22.87</v>
      </c>
      <c r="N118" s="45">
        <v>-25270.475999999999</v>
      </c>
      <c r="O118" s="45">
        <v>160765.337</v>
      </c>
      <c r="P118" s="45">
        <v>12514.103999999999</v>
      </c>
      <c r="Q118" s="45">
        <v>31704.187000000002</v>
      </c>
      <c r="R118" s="45">
        <v>192469.524</v>
      </c>
      <c r="S118" s="45">
        <v>167199.04800000001</v>
      </c>
      <c r="T118" s="46">
        <f t="shared" si="14"/>
        <v>2552.5591489361705</v>
      </c>
      <c r="U118" s="46">
        <f t="shared" si="15"/>
        <v>2194.1126808510639</v>
      </c>
      <c r="V118" s="46">
        <f t="shared" si="16"/>
        <v>2280.359390070922</v>
      </c>
      <c r="W118" s="46">
        <f t="shared" si="17"/>
        <v>232.05083172147005</v>
      </c>
      <c r="X118" s="47">
        <f t="shared" si="18"/>
        <v>199.46478916827854</v>
      </c>
    </row>
    <row r="119" spans="1:24">
      <c r="A119" s="61" t="str">
        <f t="shared" si="22"/>
        <v>61 - 90</v>
      </c>
      <c r="B119" s="62" t="s">
        <v>88</v>
      </c>
      <c r="C119" s="63" t="s">
        <v>103</v>
      </c>
      <c r="D119" s="64">
        <v>81</v>
      </c>
      <c r="E119" s="65">
        <v>81.25</v>
      </c>
      <c r="F119" s="65">
        <f t="shared" si="23"/>
        <v>20.619999999999997</v>
      </c>
      <c r="G119" s="66">
        <f t="shared" si="12"/>
        <v>0.49418040737148405</v>
      </c>
      <c r="H119" s="66">
        <f t="shared" si="13"/>
        <v>0.54267701260911738</v>
      </c>
      <c r="I119" s="67">
        <v>10.19</v>
      </c>
      <c r="J119" s="67">
        <v>1</v>
      </c>
      <c r="K119" s="67">
        <v>9.43</v>
      </c>
      <c r="L119" s="67">
        <v>2.25</v>
      </c>
      <c r="M119" s="67">
        <v>22.87</v>
      </c>
      <c r="N119" s="68">
        <v>-29598.343000000001</v>
      </c>
      <c r="O119" s="68">
        <v>181896.82699999999</v>
      </c>
      <c r="P119" s="68">
        <v>16296.624</v>
      </c>
      <c r="Q119" s="68">
        <v>35834.481</v>
      </c>
      <c r="R119" s="68">
        <v>217731.30799999999</v>
      </c>
      <c r="S119" s="68">
        <v>188132.965</v>
      </c>
      <c r="T119" s="68">
        <f t="shared" si="14"/>
        <v>2479.1961107692305</v>
      </c>
      <c r="U119" s="68">
        <f t="shared" si="15"/>
        <v>2114.9088123076922</v>
      </c>
      <c r="V119" s="68">
        <f t="shared" si="16"/>
        <v>2238.7301784615383</v>
      </c>
      <c r="W119" s="68">
        <f t="shared" si="17"/>
        <v>225.3814646153846</v>
      </c>
      <c r="X119" s="69">
        <f t="shared" si="18"/>
        <v>192.26443748251748</v>
      </c>
    </row>
    <row r="120" spans="1:24">
      <c r="A120" s="60" t="str">
        <f t="shared" si="22"/>
        <v>61 - 90</v>
      </c>
      <c r="B120" s="41" t="s">
        <v>88</v>
      </c>
      <c r="C120" s="30" t="s">
        <v>107</v>
      </c>
      <c r="D120" s="25">
        <v>79</v>
      </c>
      <c r="E120" s="42">
        <v>82.625</v>
      </c>
      <c r="F120" s="42">
        <f t="shared" si="23"/>
        <v>19.799999999999997</v>
      </c>
      <c r="G120" s="43">
        <f t="shared" si="12"/>
        <v>0.24444444444444446</v>
      </c>
      <c r="H120" s="43">
        <f t="shared" si="13"/>
        <v>0.53333333333333333</v>
      </c>
      <c r="I120" s="44">
        <v>4.84</v>
      </c>
      <c r="J120" s="44">
        <v>5.72</v>
      </c>
      <c r="K120" s="44">
        <v>9.24</v>
      </c>
      <c r="L120" s="44">
        <v>2</v>
      </c>
      <c r="M120" s="44">
        <v>21.8</v>
      </c>
      <c r="N120" s="45">
        <v>-33611.150999999998</v>
      </c>
      <c r="O120" s="45">
        <v>173915.29199999999</v>
      </c>
      <c r="P120" s="45">
        <v>33351.947999999997</v>
      </c>
      <c r="Q120" s="45">
        <v>56035.917999999998</v>
      </c>
      <c r="R120" s="45">
        <v>229951.21</v>
      </c>
      <c r="S120" s="45">
        <v>196340.05900000001</v>
      </c>
      <c r="T120" s="46">
        <f t="shared" si="14"/>
        <v>2379.4161815431162</v>
      </c>
      <c r="U120" s="46">
        <f t="shared" si="15"/>
        <v>1972.624641452345</v>
      </c>
      <c r="V120" s="46">
        <f t="shared" si="16"/>
        <v>2104.8749409984871</v>
      </c>
      <c r="W120" s="46">
        <f t="shared" si="17"/>
        <v>216.31056195846512</v>
      </c>
      <c r="X120" s="47">
        <f t="shared" si="18"/>
        <v>179.32951285930409</v>
      </c>
    </row>
    <row r="121" spans="1:24">
      <c r="A121" s="61" t="str">
        <f t="shared" si="22"/>
        <v>61 - 90</v>
      </c>
      <c r="B121" s="62" t="s">
        <v>110</v>
      </c>
      <c r="C121" s="63" t="s">
        <v>111</v>
      </c>
      <c r="D121" s="64">
        <v>83</v>
      </c>
      <c r="E121" s="65">
        <v>84.75</v>
      </c>
      <c r="F121" s="65">
        <f t="shared" si="23"/>
        <v>22.490000000000002</v>
      </c>
      <c r="G121" s="66">
        <f t="shared" si="12"/>
        <v>0.14495331258337035</v>
      </c>
      <c r="H121" s="66">
        <f t="shared" si="13"/>
        <v>0.18408181413961758</v>
      </c>
      <c r="I121" s="67">
        <v>3.26</v>
      </c>
      <c r="J121" s="67">
        <v>0.88</v>
      </c>
      <c r="K121" s="67">
        <v>18.350000000000001</v>
      </c>
      <c r="L121" s="67">
        <v>2</v>
      </c>
      <c r="M121" s="67">
        <v>24.49</v>
      </c>
      <c r="N121" s="68">
        <v>-37927.584000000003</v>
      </c>
      <c r="O121" s="68">
        <v>155789.32</v>
      </c>
      <c r="P121" s="68">
        <v>17779.524000000001</v>
      </c>
      <c r="Q121" s="68">
        <v>43462.144</v>
      </c>
      <c r="R121" s="68">
        <v>199251.46400000001</v>
      </c>
      <c r="S121" s="68">
        <v>161323.88</v>
      </c>
      <c r="T121" s="68">
        <f t="shared" si="14"/>
        <v>2141.2618289085544</v>
      </c>
      <c r="U121" s="68">
        <f t="shared" si="15"/>
        <v>1693.7387138643069</v>
      </c>
      <c r="V121" s="68">
        <f t="shared" si="16"/>
        <v>1838.2220648967552</v>
      </c>
      <c r="W121" s="68">
        <f t="shared" si="17"/>
        <v>194.66016626441404</v>
      </c>
      <c r="X121" s="69">
        <f t="shared" si="18"/>
        <v>153.97624671493699</v>
      </c>
    </row>
    <row r="122" spans="1:24">
      <c r="A122" s="60" t="str">
        <f t="shared" si="22"/>
        <v>61 - 90</v>
      </c>
      <c r="B122" s="41" t="s">
        <v>110</v>
      </c>
      <c r="C122" s="30" t="s">
        <v>114</v>
      </c>
      <c r="D122" s="25">
        <v>61</v>
      </c>
      <c r="E122" s="42">
        <v>63</v>
      </c>
      <c r="F122" s="42">
        <f t="shared" si="23"/>
        <v>17.329999999999998</v>
      </c>
      <c r="G122" s="43">
        <f t="shared" si="12"/>
        <v>0.4218118869013272</v>
      </c>
      <c r="H122" s="43">
        <f t="shared" si="13"/>
        <v>0.47374495095210617</v>
      </c>
      <c r="I122" s="44">
        <v>7.31</v>
      </c>
      <c r="J122" s="44">
        <v>0.9</v>
      </c>
      <c r="K122" s="44">
        <v>9.1199999999999992</v>
      </c>
      <c r="L122" s="44">
        <v>1.86</v>
      </c>
      <c r="M122" s="44">
        <v>19.190000000000001</v>
      </c>
      <c r="N122" s="45">
        <v>-26943.453000000001</v>
      </c>
      <c r="O122" s="45">
        <v>145217.329</v>
      </c>
      <c r="P122" s="45">
        <v>21366.252</v>
      </c>
      <c r="Q122" s="45">
        <v>42081.891000000003</v>
      </c>
      <c r="R122" s="45">
        <v>187299.22</v>
      </c>
      <c r="S122" s="45">
        <v>160355.76699999999</v>
      </c>
      <c r="T122" s="46">
        <f t="shared" si="14"/>
        <v>2633.8566349206349</v>
      </c>
      <c r="U122" s="46">
        <f t="shared" si="15"/>
        <v>2206.1827777777776</v>
      </c>
      <c r="V122" s="46">
        <f t="shared" si="16"/>
        <v>2305.0369682539681</v>
      </c>
      <c r="W122" s="46">
        <f t="shared" si="17"/>
        <v>239.44151226551227</v>
      </c>
      <c r="X122" s="47">
        <f t="shared" si="18"/>
        <v>200.56207070707069</v>
      </c>
    </row>
    <row r="123" spans="1:24">
      <c r="A123" s="61" t="str">
        <f t="shared" si="22"/>
        <v>61 - 90</v>
      </c>
      <c r="B123" s="62" t="s">
        <v>110</v>
      </c>
      <c r="C123" s="63" t="s">
        <v>119</v>
      </c>
      <c r="D123" s="64">
        <v>72</v>
      </c>
      <c r="E123" s="65">
        <v>73.125</v>
      </c>
      <c r="F123" s="65">
        <f t="shared" si="23"/>
        <v>18.79</v>
      </c>
      <c r="G123" s="66">
        <f t="shared" si="12"/>
        <v>0.28632251197445452</v>
      </c>
      <c r="H123" s="66">
        <f t="shared" si="13"/>
        <v>0.28632251197445452</v>
      </c>
      <c r="I123" s="67">
        <v>5.38</v>
      </c>
      <c r="J123" s="67">
        <v>0</v>
      </c>
      <c r="K123" s="67">
        <v>13.41</v>
      </c>
      <c r="L123" s="67">
        <v>1.86</v>
      </c>
      <c r="M123" s="67">
        <v>20.65</v>
      </c>
      <c r="N123" s="68">
        <v>-33883.226000000002</v>
      </c>
      <c r="O123" s="68">
        <v>139992.50700000001</v>
      </c>
      <c r="P123" s="68">
        <v>39854.508000000002</v>
      </c>
      <c r="Q123" s="68">
        <v>65582.085999999996</v>
      </c>
      <c r="R123" s="68">
        <v>205574.59299999999</v>
      </c>
      <c r="S123" s="68">
        <v>171691.367</v>
      </c>
      <c r="T123" s="68">
        <f t="shared" si="14"/>
        <v>2266.2575726495725</v>
      </c>
      <c r="U123" s="68">
        <f t="shared" si="15"/>
        <v>1802.8972170940172</v>
      </c>
      <c r="V123" s="68">
        <f t="shared" si="16"/>
        <v>1914.4274461538464</v>
      </c>
      <c r="W123" s="68">
        <f t="shared" si="17"/>
        <v>206.02341569541568</v>
      </c>
      <c r="X123" s="69">
        <f t="shared" si="18"/>
        <v>163.89974700854702</v>
      </c>
    </row>
    <row r="124" spans="1:24">
      <c r="A124" s="60" t="str">
        <f t="shared" si="22"/>
        <v>61 - 90</v>
      </c>
      <c r="B124" s="41" t="s">
        <v>120</v>
      </c>
      <c r="C124" s="30" t="s">
        <v>121</v>
      </c>
      <c r="D124" s="25">
        <v>84</v>
      </c>
      <c r="E124" s="42">
        <v>87.5</v>
      </c>
      <c r="F124" s="42">
        <f t="shared" si="23"/>
        <v>27.990000000000002</v>
      </c>
      <c r="G124" s="43">
        <f t="shared" si="12"/>
        <v>0.21722043586995354</v>
      </c>
      <c r="H124" s="43">
        <f t="shared" si="13"/>
        <v>0.44873168988924617</v>
      </c>
      <c r="I124" s="44">
        <v>6.08</v>
      </c>
      <c r="J124" s="44">
        <v>6.48</v>
      </c>
      <c r="K124" s="44">
        <v>15.43</v>
      </c>
      <c r="L124" s="44">
        <v>0</v>
      </c>
      <c r="M124" s="44">
        <v>27.99</v>
      </c>
      <c r="N124" s="45">
        <v>-33141.446000000004</v>
      </c>
      <c r="O124" s="45">
        <v>164939.74</v>
      </c>
      <c r="P124" s="45">
        <v>17574.599999999999</v>
      </c>
      <c r="Q124" s="45">
        <v>41885.281999999999</v>
      </c>
      <c r="R124" s="45">
        <v>206825.022</v>
      </c>
      <c r="S124" s="45">
        <v>173683.576</v>
      </c>
      <c r="T124" s="46">
        <f t="shared" si="14"/>
        <v>2162.8619657142858</v>
      </c>
      <c r="U124" s="46">
        <f t="shared" si="15"/>
        <v>1784.1025828571428</v>
      </c>
      <c r="V124" s="46">
        <f t="shared" si="16"/>
        <v>1885.0255999999999</v>
      </c>
      <c r="W124" s="46">
        <f t="shared" si="17"/>
        <v>196.62381506493509</v>
      </c>
      <c r="X124" s="47">
        <f t="shared" si="18"/>
        <v>162.19114389610388</v>
      </c>
    </row>
    <row r="125" spans="1:24">
      <c r="A125" s="61" t="str">
        <f t="shared" si="22"/>
        <v>61 - 90</v>
      </c>
      <c r="B125" s="62" t="s">
        <v>120</v>
      </c>
      <c r="C125" s="63" t="s">
        <v>123</v>
      </c>
      <c r="D125" s="64">
        <v>78</v>
      </c>
      <c r="E125" s="65">
        <v>79.375</v>
      </c>
      <c r="F125" s="65">
        <f t="shared" si="23"/>
        <v>24.85</v>
      </c>
      <c r="G125" s="66">
        <f t="shared" si="12"/>
        <v>0.38591549295774646</v>
      </c>
      <c r="H125" s="66">
        <f t="shared" si="13"/>
        <v>0.42615694164989937</v>
      </c>
      <c r="I125" s="67">
        <v>9.59</v>
      </c>
      <c r="J125" s="67">
        <v>1</v>
      </c>
      <c r="K125" s="67">
        <v>14.26</v>
      </c>
      <c r="L125" s="67">
        <v>1.1299999999999999</v>
      </c>
      <c r="M125" s="67">
        <v>25.98</v>
      </c>
      <c r="N125" s="68">
        <v>-29213.113000000001</v>
      </c>
      <c r="O125" s="68">
        <v>171174.62700000001</v>
      </c>
      <c r="P125" s="68">
        <v>13439.4</v>
      </c>
      <c r="Q125" s="68">
        <v>33075.707999999999</v>
      </c>
      <c r="R125" s="68">
        <v>204250.33499999999</v>
      </c>
      <c r="S125" s="68">
        <v>175037.22200000001</v>
      </c>
      <c r="T125" s="68">
        <f t="shared" si="14"/>
        <v>2403.9172913385828</v>
      </c>
      <c r="U125" s="68">
        <f t="shared" si="15"/>
        <v>2035.8780724409451</v>
      </c>
      <c r="V125" s="68">
        <f t="shared" si="16"/>
        <v>2156.5307338582679</v>
      </c>
      <c r="W125" s="68">
        <f t="shared" si="17"/>
        <v>218.53793557623479</v>
      </c>
      <c r="X125" s="69">
        <f t="shared" si="18"/>
        <v>185.07982476735864</v>
      </c>
    </row>
    <row r="126" spans="1:24">
      <c r="A126" s="60" t="str">
        <f t="shared" si="22"/>
        <v>61 - 90</v>
      </c>
      <c r="B126" s="41" t="s">
        <v>120</v>
      </c>
      <c r="C126" s="30" t="s">
        <v>128</v>
      </c>
      <c r="D126" s="25">
        <v>84</v>
      </c>
      <c r="E126" s="42">
        <v>86.625</v>
      </c>
      <c r="F126" s="42">
        <f t="shared" si="23"/>
        <v>27.85</v>
      </c>
      <c r="G126" s="43">
        <f t="shared" si="12"/>
        <v>0.25565529622980249</v>
      </c>
      <c r="H126" s="43">
        <f t="shared" si="13"/>
        <v>0.49730700179533216</v>
      </c>
      <c r="I126" s="44">
        <v>7.12</v>
      </c>
      <c r="J126" s="44">
        <v>6.73</v>
      </c>
      <c r="K126" s="44">
        <v>14</v>
      </c>
      <c r="L126" s="44">
        <v>1.1299999999999999</v>
      </c>
      <c r="M126" s="44">
        <v>28.98</v>
      </c>
      <c r="N126" s="45">
        <v>-31615.399000000001</v>
      </c>
      <c r="O126" s="45">
        <v>174581.21900000001</v>
      </c>
      <c r="P126" s="45">
        <v>13036.224</v>
      </c>
      <c r="Q126" s="45">
        <v>29873.168000000001</v>
      </c>
      <c r="R126" s="45">
        <v>204454.38699999999</v>
      </c>
      <c r="S126" s="45">
        <v>172838.98800000001</v>
      </c>
      <c r="T126" s="46">
        <f t="shared" si="14"/>
        <v>2209.7334834054832</v>
      </c>
      <c r="U126" s="46">
        <f t="shared" si="15"/>
        <v>1844.7649523809528</v>
      </c>
      <c r="V126" s="46">
        <f t="shared" si="16"/>
        <v>2015.3676075036076</v>
      </c>
      <c r="W126" s="46">
        <f t="shared" si="17"/>
        <v>200.88486212777119</v>
      </c>
      <c r="X126" s="47">
        <f t="shared" si="18"/>
        <v>167.7059047619048</v>
      </c>
    </row>
    <row r="127" spans="1:24">
      <c r="A127" s="61" t="str">
        <f t="shared" si="22"/>
        <v>61 - 90</v>
      </c>
      <c r="B127" s="62" t="s">
        <v>120</v>
      </c>
      <c r="C127" s="63" t="s">
        <v>129</v>
      </c>
      <c r="D127" s="64">
        <v>82</v>
      </c>
      <c r="E127" s="65">
        <v>84.75</v>
      </c>
      <c r="F127" s="65">
        <f t="shared" si="23"/>
        <v>25.77</v>
      </c>
      <c r="G127" s="66">
        <f t="shared" si="12"/>
        <v>0.25999223903764068</v>
      </c>
      <c r="H127" s="66">
        <f t="shared" si="13"/>
        <v>0.32906480403570043</v>
      </c>
      <c r="I127" s="67">
        <v>6.7</v>
      </c>
      <c r="J127" s="67">
        <v>1.78</v>
      </c>
      <c r="K127" s="67">
        <v>17.29</v>
      </c>
      <c r="L127" s="67">
        <v>1.1599999999999999</v>
      </c>
      <c r="M127" s="67">
        <v>26.93</v>
      </c>
      <c r="N127" s="68">
        <v>-30849.813999999998</v>
      </c>
      <c r="O127" s="68">
        <v>148614.88399999999</v>
      </c>
      <c r="P127" s="68">
        <v>13228.5</v>
      </c>
      <c r="Q127" s="68">
        <v>30232.435000000001</v>
      </c>
      <c r="R127" s="68">
        <v>178847.31899999999</v>
      </c>
      <c r="S127" s="68">
        <v>147997.505</v>
      </c>
      <c r="T127" s="68">
        <f t="shared" si="14"/>
        <v>1954.2043539823007</v>
      </c>
      <c r="U127" s="68">
        <f t="shared" si="15"/>
        <v>1590.194749262537</v>
      </c>
      <c r="V127" s="68">
        <f t="shared" si="16"/>
        <v>1753.5679528023597</v>
      </c>
      <c r="W127" s="68">
        <f t="shared" si="17"/>
        <v>177.65494127111825</v>
      </c>
      <c r="X127" s="69">
        <f t="shared" si="18"/>
        <v>144.563159023867</v>
      </c>
    </row>
    <row r="128" spans="1:24">
      <c r="A128" s="60" t="str">
        <f t="shared" si="22"/>
        <v>61 - 90</v>
      </c>
      <c r="B128" s="41" t="s">
        <v>120</v>
      </c>
      <c r="C128" s="30" t="s">
        <v>130</v>
      </c>
      <c r="D128" s="25">
        <v>74</v>
      </c>
      <c r="E128" s="42">
        <v>76.875</v>
      </c>
      <c r="F128" s="42">
        <f t="shared" si="23"/>
        <v>22.11</v>
      </c>
      <c r="G128" s="43">
        <f t="shared" si="12"/>
        <v>0.29941203075531436</v>
      </c>
      <c r="H128" s="43">
        <f t="shared" si="13"/>
        <v>0.33785617367706922</v>
      </c>
      <c r="I128" s="44">
        <v>6.62</v>
      </c>
      <c r="J128" s="44">
        <v>0.85</v>
      </c>
      <c r="K128" s="44">
        <v>14.64</v>
      </c>
      <c r="L128" s="44">
        <v>1.1299999999999999</v>
      </c>
      <c r="M128" s="44">
        <v>23.24</v>
      </c>
      <c r="N128" s="45">
        <v>-28705.285</v>
      </c>
      <c r="O128" s="45">
        <v>131028.13400000001</v>
      </c>
      <c r="P128" s="45">
        <v>0</v>
      </c>
      <c r="Q128" s="45">
        <v>48441.589</v>
      </c>
      <c r="R128" s="45">
        <v>179469.723</v>
      </c>
      <c r="S128" s="45">
        <v>150764.43799999999</v>
      </c>
      <c r="T128" s="46">
        <f t="shared" si="14"/>
        <v>2334.5655024390244</v>
      </c>
      <c r="U128" s="46">
        <f t="shared" si="15"/>
        <v>1961.1634211382113</v>
      </c>
      <c r="V128" s="46">
        <f t="shared" si="16"/>
        <v>1704.4310113821139</v>
      </c>
      <c r="W128" s="46">
        <f t="shared" si="17"/>
        <v>212.23322749445677</v>
      </c>
      <c r="X128" s="47">
        <f t="shared" si="18"/>
        <v>178.2875837398374</v>
      </c>
    </row>
    <row r="129" spans="1:24">
      <c r="A129" s="61" t="str">
        <f t="shared" si="22"/>
        <v>61 - 90</v>
      </c>
      <c r="B129" s="62" t="s">
        <v>120</v>
      </c>
      <c r="C129" s="63" t="s">
        <v>131</v>
      </c>
      <c r="D129" s="64">
        <v>72</v>
      </c>
      <c r="E129" s="65">
        <v>74.75</v>
      </c>
      <c r="F129" s="65">
        <f t="shared" si="23"/>
        <v>24</v>
      </c>
      <c r="G129" s="66">
        <f t="shared" si="12"/>
        <v>0.12458333333333334</v>
      </c>
      <c r="H129" s="66">
        <f t="shared" si="13"/>
        <v>0.41666666666666669</v>
      </c>
      <c r="I129" s="67">
        <v>2.99</v>
      </c>
      <c r="J129" s="67">
        <v>7.01</v>
      </c>
      <c r="K129" s="67">
        <v>14</v>
      </c>
      <c r="L129" s="67">
        <v>1.1299999999999999</v>
      </c>
      <c r="M129" s="67">
        <v>25.13</v>
      </c>
      <c r="N129" s="68">
        <v>-25849.100999999999</v>
      </c>
      <c r="O129" s="68">
        <v>161731.73800000001</v>
      </c>
      <c r="P129" s="68">
        <v>20898.8</v>
      </c>
      <c r="Q129" s="68">
        <v>37527.517999999996</v>
      </c>
      <c r="R129" s="68">
        <v>199259.25599999999</v>
      </c>
      <c r="S129" s="68">
        <v>173410.155</v>
      </c>
      <c r="T129" s="68">
        <f t="shared" si="14"/>
        <v>2386.0930568561876</v>
      </c>
      <c r="U129" s="68">
        <f t="shared" si="15"/>
        <v>2040.2856856187293</v>
      </c>
      <c r="V129" s="68">
        <f t="shared" si="16"/>
        <v>2163.6352909698999</v>
      </c>
      <c r="W129" s="68">
        <f t="shared" si="17"/>
        <v>216.91755062328977</v>
      </c>
      <c r="X129" s="69">
        <f t="shared" si="18"/>
        <v>185.48051687442992</v>
      </c>
    </row>
    <row r="130" spans="1:24">
      <c r="A130" s="60" t="str">
        <f t="shared" si="22"/>
        <v>61 - 90</v>
      </c>
      <c r="B130" s="41" t="s">
        <v>120</v>
      </c>
      <c r="C130" s="30" t="s">
        <v>132</v>
      </c>
      <c r="D130" s="25">
        <v>72</v>
      </c>
      <c r="E130" s="42">
        <v>72.625</v>
      </c>
      <c r="F130" s="42">
        <f t="shared" si="23"/>
        <v>26.630000000000003</v>
      </c>
      <c r="G130" s="43">
        <f t="shared" si="12"/>
        <v>0.3867818250093879</v>
      </c>
      <c r="H130" s="43">
        <f t="shared" si="13"/>
        <v>0.56853173113030409</v>
      </c>
      <c r="I130" s="44">
        <v>10.3</v>
      </c>
      <c r="J130" s="44">
        <v>4.84</v>
      </c>
      <c r="K130" s="44">
        <v>11.49</v>
      </c>
      <c r="L130" s="44">
        <v>1.1299999999999999</v>
      </c>
      <c r="M130" s="44">
        <v>27.76</v>
      </c>
      <c r="N130" s="45">
        <v>-28999.883999999998</v>
      </c>
      <c r="O130" s="45">
        <v>176162.17</v>
      </c>
      <c r="P130" s="45">
        <v>0</v>
      </c>
      <c r="Q130" s="45">
        <v>49232.449000000001</v>
      </c>
      <c r="R130" s="45">
        <v>225394.61900000001</v>
      </c>
      <c r="S130" s="45">
        <v>196394.73499999999</v>
      </c>
      <c r="T130" s="46">
        <f t="shared" si="14"/>
        <v>3103.5403648881238</v>
      </c>
      <c r="U130" s="46">
        <f t="shared" si="15"/>
        <v>2704.2304302925986</v>
      </c>
      <c r="V130" s="46">
        <f t="shared" si="16"/>
        <v>2425.6408950086061</v>
      </c>
      <c r="W130" s="46">
        <f t="shared" si="17"/>
        <v>282.14003317164764</v>
      </c>
      <c r="X130" s="47">
        <f t="shared" si="18"/>
        <v>245.83913002659986</v>
      </c>
    </row>
    <row r="131" spans="1:24">
      <c r="A131" s="61" t="str">
        <f t="shared" si="22"/>
        <v>61 - 90</v>
      </c>
      <c r="B131" s="62" t="s">
        <v>120</v>
      </c>
      <c r="C131" s="63" t="s">
        <v>134</v>
      </c>
      <c r="D131" s="64">
        <v>81</v>
      </c>
      <c r="E131" s="65">
        <v>83.75</v>
      </c>
      <c r="F131" s="65">
        <f t="shared" si="23"/>
        <v>26.78</v>
      </c>
      <c r="G131" s="66">
        <f t="shared" si="12"/>
        <v>0.2725914861837192</v>
      </c>
      <c r="H131" s="66">
        <f t="shared" si="13"/>
        <v>0.39805825242718446</v>
      </c>
      <c r="I131" s="67">
        <v>7.3</v>
      </c>
      <c r="J131" s="67">
        <v>3.36</v>
      </c>
      <c r="K131" s="67">
        <v>16.12</v>
      </c>
      <c r="L131" s="67">
        <v>0</v>
      </c>
      <c r="M131" s="67">
        <v>26.78</v>
      </c>
      <c r="N131" s="68">
        <v>-32973.71</v>
      </c>
      <c r="O131" s="68">
        <v>164674.984</v>
      </c>
      <c r="P131" s="68">
        <v>25238.400000000001</v>
      </c>
      <c r="Q131" s="68">
        <v>45718.993000000002</v>
      </c>
      <c r="R131" s="68">
        <v>210393.97700000001</v>
      </c>
      <c r="S131" s="68">
        <v>177420.26699999999</v>
      </c>
      <c r="T131" s="68">
        <f t="shared" si="14"/>
        <v>2210.8128597014929</v>
      </c>
      <c r="U131" s="68">
        <f t="shared" si="15"/>
        <v>1817.0969194029851</v>
      </c>
      <c r="V131" s="68">
        <f t="shared" si="16"/>
        <v>1966.2684656716417</v>
      </c>
      <c r="W131" s="68">
        <f t="shared" si="17"/>
        <v>200.98298724559027</v>
      </c>
      <c r="X131" s="69">
        <f t="shared" si="18"/>
        <v>165.19062903663502</v>
      </c>
    </row>
    <row r="132" spans="1:24">
      <c r="A132" s="60" t="str">
        <f t="shared" si="22"/>
        <v>61 - 90</v>
      </c>
      <c r="B132" s="41" t="s">
        <v>120</v>
      </c>
      <c r="C132" s="30" t="s">
        <v>135</v>
      </c>
      <c r="D132" s="25">
        <v>79</v>
      </c>
      <c r="E132" s="42">
        <v>82.625</v>
      </c>
      <c r="F132" s="42">
        <f t="shared" si="23"/>
        <v>29.020000000000003</v>
      </c>
      <c r="G132" s="43">
        <f t="shared" si="12"/>
        <v>0.17849758787043415</v>
      </c>
      <c r="H132" s="43">
        <f t="shared" si="13"/>
        <v>0.39972432804962088</v>
      </c>
      <c r="I132" s="44">
        <v>5.18</v>
      </c>
      <c r="J132" s="44">
        <v>6.42</v>
      </c>
      <c r="K132" s="44">
        <v>17.420000000000002</v>
      </c>
      <c r="L132" s="44">
        <v>0</v>
      </c>
      <c r="M132" s="44">
        <v>29.02</v>
      </c>
      <c r="N132" s="45">
        <v>-30650.902999999998</v>
      </c>
      <c r="O132" s="45">
        <v>170696.894</v>
      </c>
      <c r="P132" s="45">
        <v>21819.743999999999</v>
      </c>
      <c r="Q132" s="45">
        <v>49453.760999999999</v>
      </c>
      <c r="R132" s="45">
        <v>220150.655</v>
      </c>
      <c r="S132" s="45">
        <v>189499.75200000001</v>
      </c>
      <c r="T132" s="46">
        <f t="shared" si="14"/>
        <v>2400.3741119515885</v>
      </c>
      <c r="U132" s="46">
        <f t="shared" si="15"/>
        <v>2029.4100816944024</v>
      </c>
      <c r="V132" s="46">
        <f t="shared" si="16"/>
        <v>2065.9230741301058</v>
      </c>
      <c r="W132" s="46">
        <f t="shared" si="17"/>
        <v>218.2158283592353</v>
      </c>
      <c r="X132" s="47">
        <f t="shared" si="18"/>
        <v>184.49182560858205</v>
      </c>
    </row>
    <row r="133" spans="1:24">
      <c r="A133" s="61" t="str">
        <f t="shared" si="22"/>
        <v>61 - 90</v>
      </c>
      <c r="B133" s="62" t="s">
        <v>136</v>
      </c>
      <c r="C133" s="63" t="s">
        <v>137</v>
      </c>
      <c r="D133" s="64">
        <v>80</v>
      </c>
      <c r="E133" s="65">
        <v>80.875</v>
      </c>
      <c r="F133" s="65">
        <f t="shared" si="23"/>
        <v>17.380000000000003</v>
      </c>
      <c r="G133" s="66">
        <f t="shared" si="12"/>
        <v>0.26697353279631753</v>
      </c>
      <c r="H133" s="66">
        <f t="shared" si="13"/>
        <v>0.66973532796317603</v>
      </c>
      <c r="I133" s="67">
        <v>4.6399999999999997</v>
      </c>
      <c r="J133" s="67">
        <v>7</v>
      </c>
      <c r="K133" s="67">
        <v>5.74</v>
      </c>
      <c r="L133" s="67">
        <v>2.63</v>
      </c>
      <c r="M133" s="67">
        <v>20.010000000000002</v>
      </c>
      <c r="N133" s="68">
        <v>-28814.037</v>
      </c>
      <c r="O133" s="68">
        <v>142697.55100000001</v>
      </c>
      <c r="P133" s="68">
        <v>17635.68</v>
      </c>
      <c r="Q133" s="68">
        <v>39789.226999999999</v>
      </c>
      <c r="R133" s="68">
        <v>182486.77799999999</v>
      </c>
      <c r="S133" s="68">
        <v>153672.74100000001</v>
      </c>
      <c r="T133" s="68">
        <f t="shared" si="14"/>
        <v>2038.3443338485317</v>
      </c>
      <c r="U133" s="68">
        <f t="shared" si="15"/>
        <v>1682.0656692426587</v>
      </c>
      <c r="V133" s="68">
        <f t="shared" si="16"/>
        <v>1764.4210324574963</v>
      </c>
      <c r="W133" s="68">
        <f t="shared" si="17"/>
        <v>185.30403034986651</v>
      </c>
      <c r="X133" s="69">
        <f t="shared" si="18"/>
        <v>152.91506084024169</v>
      </c>
    </row>
    <row r="134" spans="1:24">
      <c r="A134" s="60" t="str">
        <f t="shared" si="22"/>
        <v>61 - 90</v>
      </c>
      <c r="B134" s="41" t="s">
        <v>136</v>
      </c>
      <c r="C134" s="30" t="s">
        <v>138</v>
      </c>
      <c r="D134" s="25">
        <v>81</v>
      </c>
      <c r="E134" s="42">
        <v>84.375</v>
      </c>
      <c r="F134" s="42">
        <f t="shared" si="23"/>
        <v>19.36</v>
      </c>
      <c r="G134" s="43">
        <f t="shared" si="12"/>
        <v>0.35330578512396693</v>
      </c>
      <c r="H134" s="43">
        <f t="shared" si="13"/>
        <v>0.77427685950413228</v>
      </c>
      <c r="I134" s="44">
        <v>6.84</v>
      </c>
      <c r="J134" s="44">
        <v>8.15</v>
      </c>
      <c r="K134" s="44">
        <v>4.37</v>
      </c>
      <c r="L134" s="44">
        <v>2.4500000000000002</v>
      </c>
      <c r="M134" s="44">
        <v>21.81</v>
      </c>
      <c r="N134" s="45">
        <v>-30027.210999999999</v>
      </c>
      <c r="O134" s="45">
        <v>145241.769</v>
      </c>
      <c r="P134" s="45">
        <v>18508.691999999999</v>
      </c>
      <c r="Q134" s="45">
        <v>36784.722999999998</v>
      </c>
      <c r="R134" s="45">
        <v>182026.492</v>
      </c>
      <c r="S134" s="45">
        <v>151999.28099999999</v>
      </c>
      <c r="T134" s="46">
        <f t="shared" si="14"/>
        <v>1937.9887407407407</v>
      </c>
      <c r="U134" s="46">
        <f t="shared" si="15"/>
        <v>1582.1106844444441</v>
      </c>
      <c r="V134" s="46">
        <f t="shared" si="16"/>
        <v>1721.3839288888889</v>
      </c>
      <c r="W134" s="46">
        <f t="shared" si="17"/>
        <v>176.18079461279461</v>
      </c>
      <c r="X134" s="47">
        <f t="shared" si="18"/>
        <v>143.828244040404</v>
      </c>
    </row>
    <row r="135" spans="1:24">
      <c r="A135" s="61" t="str">
        <f t="shared" si="22"/>
        <v>61 - 90</v>
      </c>
      <c r="B135" s="62" t="s">
        <v>136</v>
      </c>
      <c r="C135" s="63" t="s">
        <v>84</v>
      </c>
      <c r="D135" s="64">
        <v>80</v>
      </c>
      <c r="E135" s="65">
        <v>81.5</v>
      </c>
      <c r="F135" s="65">
        <f t="shared" si="23"/>
        <v>24.689999999999998</v>
      </c>
      <c r="G135" s="66">
        <f t="shared" si="12"/>
        <v>0.24827865532604296</v>
      </c>
      <c r="H135" s="66">
        <f t="shared" si="13"/>
        <v>0.40016200891049009</v>
      </c>
      <c r="I135" s="67">
        <v>6.13</v>
      </c>
      <c r="J135" s="67">
        <v>3.75</v>
      </c>
      <c r="K135" s="67">
        <v>14.81</v>
      </c>
      <c r="L135" s="67">
        <v>0</v>
      </c>
      <c r="M135" s="67">
        <v>24.69</v>
      </c>
      <c r="N135" s="68">
        <v>-29946.252</v>
      </c>
      <c r="O135" s="68">
        <v>158008.54399999999</v>
      </c>
      <c r="P135" s="68">
        <v>27413.063999999998</v>
      </c>
      <c r="Q135" s="68">
        <v>48925.463000000003</v>
      </c>
      <c r="R135" s="68">
        <v>206934.00700000001</v>
      </c>
      <c r="S135" s="68">
        <v>176987.755</v>
      </c>
      <c r="T135" s="68">
        <f t="shared" si="14"/>
        <v>2202.7109570552152</v>
      </c>
      <c r="U135" s="68">
        <f t="shared" si="15"/>
        <v>1835.2722822085889</v>
      </c>
      <c r="V135" s="68">
        <f t="shared" si="16"/>
        <v>1938.7551411042944</v>
      </c>
      <c r="W135" s="68">
        <f t="shared" si="17"/>
        <v>200.24645064138321</v>
      </c>
      <c r="X135" s="69">
        <f t="shared" si="18"/>
        <v>166.84293474623536</v>
      </c>
    </row>
    <row r="136" spans="1:24">
      <c r="A136" s="60" t="str">
        <f t="shared" si="22"/>
        <v>61 - 90</v>
      </c>
      <c r="B136" s="41" t="s">
        <v>136</v>
      </c>
      <c r="C136" s="30" t="s">
        <v>314</v>
      </c>
      <c r="D136" s="25">
        <v>78</v>
      </c>
      <c r="E136" s="42">
        <v>80.625</v>
      </c>
      <c r="F136" s="42">
        <f t="shared" si="23"/>
        <v>17.939999999999998</v>
      </c>
      <c r="G136" s="43">
        <f t="shared" si="12"/>
        <v>0.28149386845039021</v>
      </c>
      <c r="H136" s="43">
        <f t="shared" si="13"/>
        <v>0.3199554069119287</v>
      </c>
      <c r="I136" s="44">
        <v>5.05</v>
      </c>
      <c r="J136" s="44">
        <v>0.69</v>
      </c>
      <c r="K136" s="44">
        <v>12.2</v>
      </c>
      <c r="L136" s="44">
        <v>1.6</v>
      </c>
      <c r="M136" s="44">
        <v>19.54</v>
      </c>
      <c r="N136" s="45">
        <v>-25771.526999999998</v>
      </c>
      <c r="O136" s="45">
        <v>105387.057</v>
      </c>
      <c r="P136" s="45">
        <v>47853.396000000001</v>
      </c>
      <c r="Q136" s="45">
        <v>64488.970999999998</v>
      </c>
      <c r="R136" s="45">
        <v>169876.02799999999</v>
      </c>
      <c r="S136" s="45">
        <v>144104.50099999999</v>
      </c>
      <c r="T136" s="46">
        <f t="shared" si="14"/>
        <v>1513.4590015503875</v>
      </c>
      <c r="U136" s="46">
        <f t="shared" si="15"/>
        <v>1193.8121550387596</v>
      </c>
      <c r="V136" s="46">
        <f t="shared" si="16"/>
        <v>1307.1262883720931</v>
      </c>
      <c r="W136" s="46">
        <f t="shared" si="17"/>
        <v>137.58718195912613</v>
      </c>
      <c r="X136" s="47">
        <f t="shared" si="18"/>
        <v>108.52837773079632</v>
      </c>
    </row>
    <row r="137" spans="1:24">
      <c r="A137" s="61" t="str">
        <f t="shared" si="22"/>
        <v>61 - 90</v>
      </c>
      <c r="B137" s="62" t="s">
        <v>142</v>
      </c>
      <c r="C137" s="63" t="s">
        <v>143</v>
      </c>
      <c r="D137" s="64">
        <v>79</v>
      </c>
      <c r="E137" s="65">
        <v>80.5</v>
      </c>
      <c r="F137" s="65">
        <f t="shared" si="23"/>
        <v>21.07</v>
      </c>
      <c r="G137" s="66">
        <f t="shared" si="12"/>
        <v>0.53298528713811111</v>
      </c>
      <c r="H137" s="66">
        <f t="shared" si="13"/>
        <v>0.66777408637873759</v>
      </c>
      <c r="I137" s="67">
        <v>11.23</v>
      </c>
      <c r="J137" s="67">
        <v>2.84</v>
      </c>
      <c r="K137" s="67">
        <v>7</v>
      </c>
      <c r="L137" s="67">
        <v>1.72</v>
      </c>
      <c r="M137" s="67">
        <v>22.79</v>
      </c>
      <c r="N137" s="68">
        <v>-29873.161</v>
      </c>
      <c r="O137" s="68">
        <v>159497.96400000001</v>
      </c>
      <c r="P137" s="68">
        <v>9030.3240000000005</v>
      </c>
      <c r="Q137" s="68">
        <v>29268.809000000001</v>
      </c>
      <c r="R137" s="68">
        <v>188766.77299999999</v>
      </c>
      <c r="S137" s="68">
        <v>158893.61199999999</v>
      </c>
      <c r="T137" s="68">
        <f t="shared" si="14"/>
        <v>2232.7509192546581</v>
      </c>
      <c r="U137" s="68">
        <f t="shared" si="15"/>
        <v>1861.655751552795</v>
      </c>
      <c r="V137" s="68">
        <f t="shared" si="16"/>
        <v>1981.3411677018635</v>
      </c>
      <c r="W137" s="68">
        <f t="shared" si="17"/>
        <v>202.97735629587802</v>
      </c>
      <c r="X137" s="69">
        <f t="shared" si="18"/>
        <v>169.24143195934499</v>
      </c>
    </row>
    <row r="138" spans="1:24">
      <c r="A138" s="60" t="str">
        <f t="shared" si="22"/>
        <v>61 - 90</v>
      </c>
      <c r="B138" s="41" t="s">
        <v>142</v>
      </c>
      <c r="C138" s="30" t="s">
        <v>146</v>
      </c>
      <c r="D138" s="25">
        <v>87</v>
      </c>
      <c r="E138" s="42">
        <v>88.25</v>
      </c>
      <c r="F138" s="42">
        <f t="shared" si="23"/>
        <v>23.5</v>
      </c>
      <c r="G138" s="43">
        <f t="shared" ref="G138:G201" si="24">+I138/F138</f>
        <v>0.50978723404255322</v>
      </c>
      <c r="H138" s="43">
        <f t="shared" ref="H138:H201" si="25">+(I138+J138)/F138</f>
        <v>0.50978723404255322</v>
      </c>
      <c r="I138" s="44">
        <v>11.98</v>
      </c>
      <c r="J138" s="44">
        <v>0</v>
      </c>
      <c r="K138" s="44">
        <v>11.52</v>
      </c>
      <c r="L138" s="44">
        <v>1.75</v>
      </c>
      <c r="M138" s="44">
        <v>25.25</v>
      </c>
      <c r="N138" s="45">
        <v>-36603.188999999998</v>
      </c>
      <c r="O138" s="45">
        <v>172717.23800000001</v>
      </c>
      <c r="P138" s="45">
        <v>16302.432000000001</v>
      </c>
      <c r="Q138" s="45">
        <v>42758.555</v>
      </c>
      <c r="R138" s="45">
        <v>215475.79300000001</v>
      </c>
      <c r="S138" s="45">
        <v>178872.60399999999</v>
      </c>
      <c r="T138" s="46">
        <f t="shared" ref="T138:T201" si="26">+(R138-P138)/E138</f>
        <v>2256.9219376770538</v>
      </c>
      <c r="U138" s="46">
        <f t="shared" ref="U138:U201" si="27">+(S138-P138)/E138</f>
        <v>1842.1549235127477</v>
      </c>
      <c r="V138" s="46">
        <f t="shared" ref="V138:V201" si="28">+O138/E138</f>
        <v>1957.1358413597736</v>
      </c>
      <c r="W138" s="46">
        <f t="shared" ref="W138:W201" si="29">+T138/$W$1</f>
        <v>205.1747216070049</v>
      </c>
      <c r="X138" s="47">
        <f t="shared" ref="X138:X201" si="30">+U138/$W$1</f>
        <v>167.4686294102498</v>
      </c>
    </row>
    <row r="139" spans="1:24">
      <c r="A139" s="61" t="str">
        <f t="shared" si="22"/>
        <v>61 - 90</v>
      </c>
      <c r="B139" s="62" t="s">
        <v>153</v>
      </c>
      <c r="C139" s="63" t="s">
        <v>154</v>
      </c>
      <c r="D139" s="64">
        <v>92</v>
      </c>
      <c r="E139" s="65">
        <v>88.75</v>
      </c>
      <c r="F139" s="65">
        <f t="shared" si="23"/>
        <v>23.12</v>
      </c>
      <c r="G139" s="66">
        <f t="shared" si="24"/>
        <v>0.29498269896193774</v>
      </c>
      <c r="H139" s="66">
        <f t="shared" si="25"/>
        <v>0.7837370242214533</v>
      </c>
      <c r="I139" s="67">
        <v>6.82</v>
      </c>
      <c r="J139" s="67">
        <v>11.3</v>
      </c>
      <c r="K139" s="67">
        <v>5</v>
      </c>
      <c r="L139" s="67">
        <v>0</v>
      </c>
      <c r="M139" s="67">
        <v>23.12</v>
      </c>
      <c r="N139" s="68">
        <v>-33206.286999999997</v>
      </c>
      <c r="O139" s="68">
        <v>0</v>
      </c>
      <c r="P139" s="68">
        <v>10369</v>
      </c>
      <c r="Q139" s="68">
        <v>223109.519</v>
      </c>
      <c r="R139" s="68">
        <v>223109.519</v>
      </c>
      <c r="S139" s="68">
        <v>189903.23199999999</v>
      </c>
      <c r="T139" s="68">
        <f t="shared" si="26"/>
        <v>2397.0762704225353</v>
      </c>
      <c r="U139" s="68">
        <f t="shared" si="27"/>
        <v>2022.9209239436618</v>
      </c>
      <c r="V139" s="68">
        <f t="shared" si="28"/>
        <v>0</v>
      </c>
      <c r="W139" s="68">
        <f t="shared" si="29"/>
        <v>217.91602458386686</v>
      </c>
      <c r="X139" s="69">
        <f t="shared" si="30"/>
        <v>183.90190217669652</v>
      </c>
    </row>
    <row r="140" spans="1:24">
      <c r="A140" s="60" t="str">
        <f t="shared" si="22"/>
        <v>61 - 90</v>
      </c>
      <c r="B140" s="41" t="s">
        <v>155</v>
      </c>
      <c r="C140" s="30" t="s">
        <v>157</v>
      </c>
      <c r="D140" s="25">
        <v>74</v>
      </c>
      <c r="E140" s="42">
        <v>75.125</v>
      </c>
      <c r="F140" s="42">
        <f t="shared" si="23"/>
        <v>19.100000000000001</v>
      </c>
      <c r="G140" s="43">
        <f t="shared" si="24"/>
        <v>0.25392670157068059</v>
      </c>
      <c r="H140" s="43">
        <f t="shared" si="25"/>
        <v>0.53926701570680624</v>
      </c>
      <c r="I140" s="44">
        <v>4.8499999999999996</v>
      </c>
      <c r="J140" s="44">
        <v>5.45</v>
      </c>
      <c r="K140" s="44">
        <v>8.8000000000000007</v>
      </c>
      <c r="L140" s="44">
        <v>1.5</v>
      </c>
      <c r="M140" s="44">
        <v>20.6</v>
      </c>
      <c r="N140" s="45">
        <v>-29075.866999999998</v>
      </c>
      <c r="O140" s="45">
        <v>125796.898</v>
      </c>
      <c r="P140" s="45">
        <v>9129.8040000000001</v>
      </c>
      <c r="Q140" s="45">
        <v>25811.29</v>
      </c>
      <c r="R140" s="45">
        <v>151608.18799999999</v>
      </c>
      <c r="S140" s="45">
        <v>122532.321</v>
      </c>
      <c r="T140" s="46">
        <f t="shared" si="26"/>
        <v>1896.5508685524126</v>
      </c>
      <c r="U140" s="46">
        <f t="shared" si="27"/>
        <v>1509.5176971713809</v>
      </c>
      <c r="V140" s="46">
        <f t="shared" si="28"/>
        <v>1674.5011381031613</v>
      </c>
      <c r="W140" s="46">
        <f t="shared" si="29"/>
        <v>172.41371532294659</v>
      </c>
      <c r="X140" s="47">
        <f t="shared" si="30"/>
        <v>137.22888156103463</v>
      </c>
    </row>
    <row r="141" spans="1:24">
      <c r="A141" s="61" t="str">
        <f t="shared" si="22"/>
        <v>61 - 90</v>
      </c>
      <c r="B141" s="62" t="s">
        <v>155</v>
      </c>
      <c r="C141" s="63" t="s">
        <v>158</v>
      </c>
      <c r="D141" s="64">
        <v>76</v>
      </c>
      <c r="E141" s="65">
        <v>78.375</v>
      </c>
      <c r="F141" s="65">
        <f t="shared" si="23"/>
        <v>18.299999999999997</v>
      </c>
      <c r="G141" s="66">
        <f t="shared" si="24"/>
        <v>0.59836065573770503</v>
      </c>
      <c r="H141" s="66">
        <f t="shared" si="25"/>
        <v>0.84972677595628421</v>
      </c>
      <c r="I141" s="67">
        <v>10.95</v>
      </c>
      <c r="J141" s="67">
        <v>4.5999999999999996</v>
      </c>
      <c r="K141" s="67">
        <v>2.75</v>
      </c>
      <c r="L141" s="67">
        <v>1.69</v>
      </c>
      <c r="M141" s="67">
        <v>19.989999999999998</v>
      </c>
      <c r="N141" s="68">
        <v>-30895.321</v>
      </c>
      <c r="O141" s="68">
        <v>135114.85699999999</v>
      </c>
      <c r="P141" s="68">
        <v>9121.5720000000001</v>
      </c>
      <c r="Q141" s="68">
        <v>28281.719000000001</v>
      </c>
      <c r="R141" s="68">
        <v>163396.576</v>
      </c>
      <c r="S141" s="68">
        <v>132501.255</v>
      </c>
      <c r="T141" s="68">
        <f t="shared" si="26"/>
        <v>1968.4211036682618</v>
      </c>
      <c r="U141" s="68">
        <f t="shared" si="27"/>
        <v>1574.2224306220096</v>
      </c>
      <c r="V141" s="68">
        <f t="shared" si="28"/>
        <v>1723.9535183413077</v>
      </c>
      <c r="W141" s="68">
        <f t="shared" si="29"/>
        <v>178.94737306075106</v>
      </c>
      <c r="X141" s="69">
        <f t="shared" si="30"/>
        <v>143.11113005654633</v>
      </c>
    </row>
    <row r="142" spans="1:24">
      <c r="A142" s="60" t="str">
        <f t="shared" si="22"/>
        <v>61 - 90</v>
      </c>
      <c r="B142" s="41" t="s">
        <v>168</v>
      </c>
      <c r="C142" s="30" t="s">
        <v>169</v>
      </c>
      <c r="D142" s="25">
        <v>79</v>
      </c>
      <c r="E142" s="42">
        <v>77.75</v>
      </c>
      <c r="F142" s="42">
        <f t="shared" si="23"/>
        <v>19.07</v>
      </c>
      <c r="G142" s="43">
        <f t="shared" si="24"/>
        <v>0.14840062926061878</v>
      </c>
      <c r="H142" s="43">
        <f t="shared" si="25"/>
        <v>0.3534347142108023</v>
      </c>
      <c r="I142" s="44">
        <v>2.83</v>
      </c>
      <c r="J142" s="44">
        <v>3.91</v>
      </c>
      <c r="K142" s="44">
        <v>12.33</v>
      </c>
      <c r="L142" s="44">
        <v>3.52</v>
      </c>
      <c r="M142" s="44">
        <v>22.59</v>
      </c>
      <c r="N142" s="45">
        <v>-37161.347000000002</v>
      </c>
      <c r="O142" s="45">
        <v>146285.024</v>
      </c>
      <c r="P142" s="45">
        <v>35190</v>
      </c>
      <c r="Q142" s="45">
        <v>53221.601999999999</v>
      </c>
      <c r="R142" s="45">
        <v>199506.62599999999</v>
      </c>
      <c r="S142" s="45">
        <v>162345.27900000001</v>
      </c>
      <c r="T142" s="46">
        <f t="shared" si="26"/>
        <v>2113.397118971061</v>
      </c>
      <c r="U142" s="46">
        <f t="shared" si="27"/>
        <v>1635.4376720257235</v>
      </c>
      <c r="V142" s="46">
        <f t="shared" si="28"/>
        <v>1881.4794083601287</v>
      </c>
      <c r="W142" s="46">
        <f t="shared" si="29"/>
        <v>192.12701081555099</v>
      </c>
      <c r="X142" s="47">
        <f t="shared" si="30"/>
        <v>148.67615200233851</v>
      </c>
    </row>
    <row r="143" spans="1:24">
      <c r="A143" s="61" t="str">
        <f t="shared" si="22"/>
        <v>61 - 90</v>
      </c>
      <c r="B143" s="62" t="s">
        <v>172</v>
      </c>
      <c r="C143" s="63" t="s">
        <v>173</v>
      </c>
      <c r="D143" s="64">
        <v>70</v>
      </c>
      <c r="E143" s="65">
        <v>66.375</v>
      </c>
      <c r="F143" s="65">
        <f t="shared" si="23"/>
        <v>21.14</v>
      </c>
      <c r="G143" s="66">
        <f t="shared" si="24"/>
        <v>0.30416272469252598</v>
      </c>
      <c r="H143" s="66">
        <f t="shared" si="25"/>
        <v>0.58845789971617779</v>
      </c>
      <c r="I143" s="67">
        <v>6.43</v>
      </c>
      <c r="J143" s="67">
        <v>6.01</v>
      </c>
      <c r="K143" s="67">
        <v>8.6999999999999993</v>
      </c>
      <c r="L143" s="67">
        <v>3.85</v>
      </c>
      <c r="M143" s="67">
        <v>24.99</v>
      </c>
      <c r="N143" s="68">
        <v>-30885.264999999999</v>
      </c>
      <c r="O143" s="68">
        <v>182814.37700000001</v>
      </c>
      <c r="P143" s="68">
        <v>23586.083999999999</v>
      </c>
      <c r="Q143" s="68">
        <v>43992.097999999998</v>
      </c>
      <c r="R143" s="68">
        <v>226806.47500000001</v>
      </c>
      <c r="S143" s="68">
        <v>195921.21</v>
      </c>
      <c r="T143" s="68">
        <f t="shared" si="26"/>
        <v>3061.7008060263652</v>
      </c>
      <c r="U143" s="68">
        <f t="shared" si="27"/>
        <v>2596.3860790960453</v>
      </c>
      <c r="V143" s="68">
        <f t="shared" si="28"/>
        <v>2754.2655668549905</v>
      </c>
      <c r="W143" s="68">
        <f t="shared" si="29"/>
        <v>278.33643691148774</v>
      </c>
      <c r="X143" s="69">
        <f t="shared" si="30"/>
        <v>236.03509809964046</v>
      </c>
    </row>
    <row r="144" spans="1:24">
      <c r="A144" s="60" t="str">
        <f t="shared" si="22"/>
        <v>61 - 90</v>
      </c>
      <c r="B144" s="41" t="s">
        <v>178</v>
      </c>
      <c r="C144" s="30" t="s">
        <v>179</v>
      </c>
      <c r="D144" s="25">
        <v>64</v>
      </c>
      <c r="E144" s="42">
        <v>65.125</v>
      </c>
      <c r="F144" s="42">
        <f t="shared" si="23"/>
        <v>16.86</v>
      </c>
      <c r="G144" s="43">
        <f t="shared" si="24"/>
        <v>0.23724792408066431</v>
      </c>
      <c r="H144" s="43">
        <f t="shared" si="25"/>
        <v>0.35112692763938319</v>
      </c>
      <c r="I144" s="44">
        <v>4</v>
      </c>
      <c r="J144" s="44">
        <v>1.92</v>
      </c>
      <c r="K144" s="44">
        <v>10.94</v>
      </c>
      <c r="L144" s="44">
        <v>1.5</v>
      </c>
      <c r="M144" s="44">
        <v>18.36</v>
      </c>
      <c r="N144" s="45">
        <v>0</v>
      </c>
      <c r="O144" s="45">
        <v>0</v>
      </c>
      <c r="P144" s="45">
        <v>9774.5159999999996</v>
      </c>
      <c r="Q144" s="45">
        <v>165929.19899999999</v>
      </c>
      <c r="R144" s="45">
        <v>165929.19899999999</v>
      </c>
      <c r="S144" s="45">
        <v>165929.19899999999</v>
      </c>
      <c r="T144" s="46">
        <f t="shared" si="26"/>
        <v>2397.7686449136277</v>
      </c>
      <c r="U144" s="46">
        <f t="shared" si="27"/>
        <v>2397.7686449136277</v>
      </c>
      <c r="V144" s="46">
        <f t="shared" si="28"/>
        <v>0</v>
      </c>
      <c r="W144" s="46">
        <f t="shared" si="29"/>
        <v>217.97896771942069</v>
      </c>
      <c r="X144" s="47">
        <f t="shared" si="30"/>
        <v>217.97896771942069</v>
      </c>
    </row>
    <row r="145" spans="1:24">
      <c r="A145" s="61" t="str">
        <f t="shared" si="22"/>
        <v>61 - 90</v>
      </c>
      <c r="B145" s="62" t="s">
        <v>178</v>
      </c>
      <c r="C145" s="63" t="s">
        <v>52</v>
      </c>
      <c r="D145" s="64">
        <v>88</v>
      </c>
      <c r="E145" s="65">
        <v>87.5</v>
      </c>
      <c r="F145" s="65">
        <f t="shared" si="23"/>
        <v>23.630000000000003</v>
      </c>
      <c r="G145" s="66">
        <f t="shared" si="24"/>
        <v>0.37029200169276338</v>
      </c>
      <c r="H145" s="66">
        <f t="shared" si="25"/>
        <v>0.64536606009310193</v>
      </c>
      <c r="I145" s="67">
        <v>8.75</v>
      </c>
      <c r="J145" s="67">
        <v>6.5</v>
      </c>
      <c r="K145" s="67">
        <v>8.3800000000000008</v>
      </c>
      <c r="L145" s="67">
        <v>2.81</v>
      </c>
      <c r="M145" s="67">
        <v>26.44</v>
      </c>
      <c r="N145" s="68">
        <v>-41355.932999999997</v>
      </c>
      <c r="O145" s="68">
        <v>208818.30100000001</v>
      </c>
      <c r="P145" s="68">
        <v>30134.52</v>
      </c>
      <c r="Q145" s="68">
        <v>58416.722000000002</v>
      </c>
      <c r="R145" s="68">
        <v>267235.02299999999</v>
      </c>
      <c r="S145" s="68">
        <v>225879.09</v>
      </c>
      <c r="T145" s="68">
        <f t="shared" si="26"/>
        <v>2709.7200342857141</v>
      </c>
      <c r="U145" s="68">
        <f t="shared" si="27"/>
        <v>2237.0808000000002</v>
      </c>
      <c r="V145" s="68">
        <f t="shared" si="28"/>
        <v>2386.4948685714285</v>
      </c>
      <c r="W145" s="68">
        <f t="shared" si="29"/>
        <v>246.3381849350649</v>
      </c>
      <c r="X145" s="69">
        <f t="shared" si="30"/>
        <v>203.37098181818183</v>
      </c>
    </row>
    <row r="146" spans="1:24">
      <c r="A146" s="60" t="str">
        <f t="shared" si="22"/>
        <v>61 - 90</v>
      </c>
      <c r="B146" s="41" t="s">
        <v>200</v>
      </c>
      <c r="C146" s="30" t="s">
        <v>201</v>
      </c>
      <c r="D146" s="25">
        <v>65</v>
      </c>
      <c r="E146" s="42">
        <v>66.875</v>
      </c>
      <c r="F146" s="42">
        <f t="shared" si="23"/>
        <v>16.149999999999999</v>
      </c>
      <c r="G146" s="43">
        <f t="shared" si="24"/>
        <v>0.15479876160990713</v>
      </c>
      <c r="H146" s="43">
        <f t="shared" si="25"/>
        <v>0.18575851393188855</v>
      </c>
      <c r="I146" s="44">
        <v>2.5</v>
      </c>
      <c r="J146" s="44">
        <v>0.5</v>
      </c>
      <c r="K146" s="44">
        <v>13.15</v>
      </c>
      <c r="L146" s="44">
        <v>1.88</v>
      </c>
      <c r="M146" s="44">
        <v>18.03</v>
      </c>
      <c r="N146" s="45">
        <v>-22956.539000000001</v>
      </c>
      <c r="O146" s="45">
        <v>113450.341</v>
      </c>
      <c r="P146" s="45">
        <v>18817.04</v>
      </c>
      <c r="Q146" s="45">
        <v>33306.377</v>
      </c>
      <c r="R146" s="45">
        <v>146756.71799999999</v>
      </c>
      <c r="S146" s="45">
        <v>123800.179</v>
      </c>
      <c r="T146" s="46">
        <f t="shared" si="26"/>
        <v>1913.1166803738315</v>
      </c>
      <c r="U146" s="46">
        <f t="shared" si="27"/>
        <v>1569.8413308411214</v>
      </c>
      <c r="V146" s="46">
        <f t="shared" si="28"/>
        <v>1696.4536971962616</v>
      </c>
      <c r="W146" s="46">
        <f t="shared" si="29"/>
        <v>173.91969821580287</v>
      </c>
      <c r="X146" s="47">
        <f t="shared" si="30"/>
        <v>142.71284825828377</v>
      </c>
    </row>
    <row r="147" spans="1:24">
      <c r="A147" s="61" t="str">
        <f t="shared" si="22"/>
        <v>61 - 90</v>
      </c>
      <c r="B147" s="62" t="s">
        <v>206</v>
      </c>
      <c r="C147" s="63" t="s">
        <v>207</v>
      </c>
      <c r="D147" s="64">
        <v>81</v>
      </c>
      <c r="E147" s="65">
        <v>80.5</v>
      </c>
      <c r="F147" s="65">
        <f t="shared" si="23"/>
        <v>25.3</v>
      </c>
      <c r="G147" s="66">
        <f t="shared" si="24"/>
        <v>0.466403162055336</v>
      </c>
      <c r="H147" s="66">
        <f t="shared" si="25"/>
        <v>0.50118577075098814</v>
      </c>
      <c r="I147" s="67">
        <v>11.8</v>
      </c>
      <c r="J147" s="67">
        <v>0.88</v>
      </c>
      <c r="K147" s="67">
        <v>12.62</v>
      </c>
      <c r="L147" s="67">
        <v>2.5</v>
      </c>
      <c r="M147" s="67">
        <v>27.8</v>
      </c>
      <c r="N147" s="68">
        <v>-41731.044000000002</v>
      </c>
      <c r="O147" s="68">
        <v>182040.622</v>
      </c>
      <c r="P147" s="68">
        <v>17951.257000000001</v>
      </c>
      <c r="Q147" s="68">
        <v>38255.656999999999</v>
      </c>
      <c r="R147" s="68">
        <v>220296.27900000001</v>
      </c>
      <c r="S147" s="68">
        <v>178565.23499999999</v>
      </c>
      <c r="T147" s="68">
        <f t="shared" si="26"/>
        <v>2513.6027577639752</v>
      </c>
      <c r="U147" s="68">
        <f t="shared" si="27"/>
        <v>1995.2046956521735</v>
      </c>
      <c r="V147" s="68">
        <f t="shared" si="28"/>
        <v>2261.3741863354039</v>
      </c>
      <c r="W147" s="68">
        <f t="shared" si="29"/>
        <v>228.50934161490684</v>
      </c>
      <c r="X147" s="69">
        <f t="shared" si="30"/>
        <v>181.38224505928849</v>
      </c>
    </row>
    <row r="148" spans="1:24">
      <c r="A148" s="60" t="str">
        <f t="shared" si="22"/>
        <v>61 - 90</v>
      </c>
      <c r="B148" s="41" t="s">
        <v>206</v>
      </c>
      <c r="C148" s="30" t="s">
        <v>208</v>
      </c>
      <c r="D148" s="25">
        <v>89</v>
      </c>
      <c r="E148" s="42">
        <v>90</v>
      </c>
      <c r="F148" s="42">
        <f t="shared" si="23"/>
        <v>19.130000000000003</v>
      </c>
      <c r="G148" s="43">
        <f t="shared" si="24"/>
        <v>0.75169890224777824</v>
      </c>
      <c r="H148" s="43">
        <f t="shared" si="25"/>
        <v>0.90852064819654998</v>
      </c>
      <c r="I148" s="44">
        <v>14.38</v>
      </c>
      <c r="J148" s="44">
        <v>3</v>
      </c>
      <c r="K148" s="44">
        <v>1.75</v>
      </c>
      <c r="L148" s="44">
        <v>2</v>
      </c>
      <c r="M148" s="44">
        <v>21.13</v>
      </c>
      <c r="N148" s="45">
        <v>-38019.595999999998</v>
      </c>
      <c r="O148" s="45">
        <v>163090.81400000001</v>
      </c>
      <c r="P148" s="45">
        <v>17544.518</v>
      </c>
      <c r="Q148" s="45">
        <v>35888.807000000001</v>
      </c>
      <c r="R148" s="45">
        <v>198979.62100000001</v>
      </c>
      <c r="S148" s="45">
        <v>160960.02499999999</v>
      </c>
      <c r="T148" s="46">
        <f t="shared" si="26"/>
        <v>2015.945588888889</v>
      </c>
      <c r="U148" s="46">
        <f t="shared" si="27"/>
        <v>1593.5056333333332</v>
      </c>
      <c r="V148" s="46">
        <f t="shared" si="28"/>
        <v>1812.1201555555558</v>
      </c>
      <c r="W148" s="46">
        <f t="shared" si="29"/>
        <v>183.26778080808083</v>
      </c>
      <c r="X148" s="47">
        <f t="shared" si="30"/>
        <v>144.86414848484847</v>
      </c>
    </row>
    <row r="149" spans="1:24">
      <c r="A149" s="61" t="str">
        <f t="shared" ref="A149:A157" si="31">VLOOKUP(E149,$AG$9:$AH$13,2)</f>
        <v>61 - 90</v>
      </c>
      <c r="B149" s="62" t="s">
        <v>225</v>
      </c>
      <c r="C149" s="63" t="s">
        <v>226</v>
      </c>
      <c r="D149" s="64">
        <v>61</v>
      </c>
      <c r="E149" s="65">
        <v>61.75</v>
      </c>
      <c r="F149" s="65">
        <f t="shared" ref="F149:F157" si="32">+I149+J149+K149</f>
        <v>14.09</v>
      </c>
      <c r="G149" s="66">
        <f t="shared" si="24"/>
        <v>0.25975869410929736</v>
      </c>
      <c r="H149" s="66">
        <f t="shared" si="25"/>
        <v>0.65436479772888567</v>
      </c>
      <c r="I149" s="67">
        <v>3.66</v>
      </c>
      <c r="J149" s="67">
        <v>5.56</v>
      </c>
      <c r="K149" s="67">
        <v>4.87</v>
      </c>
      <c r="L149" s="67">
        <v>1.5</v>
      </c>
      <c r="M149" s="67">
        <v>15.59</v>
      </c>
      <c r="N149" s="68">
        <v>-18615.258000000002</v>
      </c>
      <c r="O149" s="68">
        <v>118287.311</v>
      </c>
      <c r="P149" s="68">
        <v>14042.484</v>
      </c>
      <c r="Q149" s="68">
        <v>35707.226999999999</v>
      </c>
      <c r="R149" s="68">
        <v>153994.538</v>
      </c>
      <c r="S149" s="68">
        <v>135379.28</v>
      </c>
      <c r="T149" s="68">
        <f t="shared" si="26"/>
        <v>2266.4300242914978</v>
      </c>
      <c r="U149" s="68">
        <f t="shared" si="27"/>
        <v>1964.9683562753037</v>
      </c>
      <c r="V149" s="68">
        <f t="shared" si="28"/>
        <v>1915.5839838056681</v>
      </c>
      <c r="W149" s="68">
        <f t="shared" si="29"/>
        <v>206.0390931174089</v>
      </c>
      <c r="X149" s="69">
        <f t="shared" si="30"/>
        <v>178.63348693411851</v>
      </c>
    </row>
    <row r="150" spans="1:24">
      <c r="A150" s="60" t="str">
        <f t="shared" si="31"/>
        <v>61 - 90</v>
      </c>
      <c r="B150" s="41" t="s">
        <v>240</v>
      </c>
      <c r="C150" s="30" t="s">
        <v>242</v>
      </c>
      <c r="D150" s="25">
        <v>75</v>
      </c>
      <c r="E150" s="42">
        <v>73.125</v>
      </c>
      <c r="F150" s="42">
        <f t="shared" si="32"/>
        <v>17.880000000000003</v>
      </c>
      <c r="G150" s="43">
        <f t="shared" si="24"/>
        <v>0.11185682326621922</v>
      </c>
      <c r="H150" s="43">
        <f t="shared" si="25"/>
        <v>0.32158836689038028</v>
      </c>
      <c r="I150" s="44">
        <v>2</v>
      </c>
      <c r="J150" s="44">
        <v>3.75</v>
      </c>
      <c r="K150" s="44">
        <v>12.13</v>
      </c>
      <c r="L150" s="44">
        <v>1.6</v>
      </c>
      <c r="M150" s="44">
        <v>19.48</v>
      </c>
      <c r="N150" s="45">
        <v>-26874.928</v>
      </c>
      <c r="O150" s="45">
        <v>134450.31</v>
      </c>
      <c r="P150" s="45">
        <v>23899.403999999999</v>
      </c>
      <c r="Q150" s="45">
        <v>44765.571000000004</v>
      </c>
      <c r="R150" s="45">
        <v>179215.88099999999</v>
      </c>
      <c r="S150" s="45">
        <v>152340.95300000001</v>
      </c>
      <c r="T150" s="46">
        <f t="shared" si="26"/>
        <v>2123.9860102564098</v>
      </c>
      <c r="U150" s="46">
        <f t="shared" si="27"/>
        <v>1756.4656273504274</v>
      </c>
      <c r="V150" s="46">
        <f t="shared" si="28"/>
        <v>1838.6367179487179</v>
      </c>
      <c r="W150" s="46">
        <f t="shared" si="29"/>
        <v>193.08963729603727</v>
      </c>
      <c r="X150" s="47">
        <f t="shared" si="30"/>
        <v>159.67869339549341</v>
      </c>
    </row>
    <row r="151" spans="1:24">
      <c r="A151" s="61" t="str">
        <f t="shared" si="31"/>
        <v>61 - 90</v>
      </c>
      <c r="B151" s="62" t="s">
        <v>258</v>
      </c>
      <c r="C151" s="63" t="s">
        <v>259</v>
      </c>
      <c r="D151" s="64">
        <v>84</v>
      </c>
      <c r="E151" s="65">
        <v>87.125</v>
      </c>
      <c r="F151" s="65">
        <f t="shared" si="32"/>
        <v>21.830000000000002</v>
      </c>
      <c r="G151" s="66">
        <f t="shared" si="24"/>
        <v>0.14567109482363719</v>
      </c>
      <c r="H151" s="66">
        <f t="shared" si="25"/>
        <v>0.32203389830508472</v>
      </c>
      <c r="I151" s="67">
        <v>3.18</v>
      </c>
      <c r="J151" s="67">
        <v>3.85</v>
      </c>
      <c r="K151" s="67">
        <v>14.8</v>
      </c>
      <c r="L151" s="67">
        <v>0.84</v>
      </c>
      <c r="M151" s="67">
        <v>22.67</v>
      </c>
      <c r="N151" s="68">
        <v>-31310.975999999999</v>
      </c>
      <c r="O151" s="68">
        <v>136213.48800000001</v>
      </c>
      <c r="P151" s="68">
        <v>11220</v>
      </c>
      <c r="Q151" s="68">
        <v>35560.980000000003</v>
      </c>
      <c r="R151" s="68">
        <v>171774.46799999999</v>
      </c>
      <c r="S151" s="68">
        <v>140463.492</v>
      </c>
      <c r="T151" s="68">
        <f t="shared" si="26"/>
        <v>1842.8059454806312</v>
      </c>
      <c r="U151" s="68">
        <f t="shared" si="27"/>
        <v>1483.4260200860831</v>
      </c>
      <c r="V151" s="68">
        <f t="shared" si="28"/>
        <v>1563.4259741750361</v>
      </c>
      <c r="W151" s="68">
        <f t="shared" si="29"/>
        <v>167.52781322551192</v>
      </c>
      <c r="X151" s="69">
        <f t="shared" si="30"/>
        <v>134.85691091691663</v>
      </c>
    </row>
    <row r="152" spans="1:24">
      <c r="A152" s="60" t="str">
        <f t="shared" si="31"/>
        <v>61 - 90</v>
      </c>
      <c r="B152" s="41" t="s">
        <v>261</v>
      </c>
      <c r="C152" s="30" t="s">
        <v>262</v>
      </c>
      <c r="D152" s="25">
        <v>84</v>
      </c>
      <c r="E152" s="42">
        <v>86.875</v>
      </c>
      <c r="F152" s="42">
        <f t="shared" si="32"/>
        <v>26.21</v>
      </c>
      <c r="G152" s="43">
        <f t="shared" si="24"/>
        <v>0.33918351774132011</v>
      </c>
      <c r="H152" s="43">
        <f t="shared" si="25"/>
        <v>0.44410530331934378</v>
      </c>
      <c r="I152" s="44">
        <v>8.89</v>
      </c>
      <c r="J152" s="44">
        <v>2.75</v>
      </c>
      <c r="K152" s="44">
        <v>14.57</v>
      </c>
      <c r="L152" s="44">
        <v>1.9</v>
      </c>
      <c r="M152" s="44">
        <v>28.11</v>
      </c>
      <c r="N152" s="45">
        <v>-32280.428</v>
      </c>
      <c r="O152" s="45">
        <v>183038.74</v>
      </c>
      <c r="P152" s="45">
        <v>11155.284</v>
      </c>
      <c r="Q152" s="45">
        <v>28791.850999999999</v>
      </c>
      <c r="R152" s="45">
        <v>211830.59099999999</v>
      </c>
      <c r="S152" s="45">
        <v>179550.163</v>
      </c>
      <c r="T152" s="46">
        <f t="shared" si="26"/>
        <v>2309.9315913669061</v>
      </c>
      <c r="U152" s="46">
        <f t="shared" si="27"/>
        <v>1938.3583194244607</v>
      </c>
      <c r="V152" s="46">
        <f t="shared" si="28"/>
        <v>2106.9207482014385</v>
      </c>
      <c r="W152" s="46">
        <f t="shared" si="29"/>
        <v>209.99378103335511</v>
      </c>
      <c r="X152" s="47">
        <f t="shared" si="30"/>
        <v>176.21439267495097</v>
      </c>
    </row>
    <row r="153" spans="1:24">
      <c r="A153" s="61" t="str">
        <f t="shared" si="31"/>
        <v>61 - 90</v>
      </c>
      <c r="B153" s="62" t="s">
        <v>261</v>
      </c>
      <c r="C153" s="63" t="s">
        <v>265</v>
      </c>
      <c r="D153" s="64">
        <v>68</v>
      </c>
      <c r="E153" s="65">
        <v>66.625</v>
      </c>
      <c r="F153" s="65">
        <f t="shared" si="32"/>
        <v>18.439999999999998</v>
      </c>
      <c r="G153" s="66">
        <f t="shared" si="24"/>
        <v>0.20715835140997832</v>
      </c>
      <c r="H153" s="66">
        <f t="shared" si="25"/>
        <v>0.66485900216919747</v>
      </c>
      <c r="I153" s="67">
        <v>3.82</v>
      </c>
      <c r="J153" s="67">
        <v>8.44</v>
      </c>
      <c r="K153" s="67">
        <v>6.18</v>
      </c>
      <c r="L153" s="67">
        <v>1.8</v>
      </c>
      <c r="M153" s="67">
        <v>20.239999999999998</v>
      </c>
      <c r="N153" s="68">
        <v>-24138.69</v>
      </c>
      <c r="O153" s="68">
        <v>140327.935</v>
      </c>
      <c r="P153" s="68">
        <v>38881.692000000003</v>
      </c>
      <c r="Q153" s="68">
        <v>65044.355000000003</v>
      </c>
      <c r="R153" s="68">
        <v>205372.29</v>
      </c>
      <c r="S153" s="68">
        <v>181233.6</v>
      </c>
      <c r="T153" s="68">
        <f t="shared" si="26"/>
        <v>2498.9207954971857</v>
      </c>
      <c r="U153" s="68">
        <f t="shared" si="27"/>
        <v>2136.6140037523451</v>
      </c>
      <c r="V153" s="68">
        <f t="shared" si="28"/>
        <v>2106.2354221388368</v>
      </c>
      <c r="W153" s="68">
        <f t="shared" si="29"/>
        <v>227.17461777247144</v>
      </c>
      <c r="X153" s="69">
        <f t="shared" si="30"/>
        <v>194.23763670475864</v>
      </c>
    </row>
    <row r="154" spans="1:24">
      <c r="A154" s="60" t="str">
        <f t="shared" si="31"/>
        <v>61 - 90</v>
      </c>
      <c r="B154" s="41" t="s">
        <v>270</v>
      </c>
      <c r="C154" s="30" t="s">
        <v>271</v>
      </c>
      <c r="D154" s="25">
        <v>85</v>
      </c>
      <c r="E154" s="42">
        <v>85.5</v>
      </c>
      <c r="F154" s="42">
        <f t="shared" si="32"/>
        <v>28.810000000000002</v>
      </c>
      <c r="G154" s="43">
        <f t="shared" si="24"/>
        <v>0.23012842762929536</v>
      </c>
      <c r="H154" s="43">
        <f t="shared" si="25"/>
        <v>0.46719888927455744</v>
      </c>
      <c r="I154" s="44">
        <v>6.63</v>
      </c>
      <c r="J154" s="44">
        <v>6.83</v>
      </c>
      <c r="K154" s="44">
        <v>15.35</v>
      </c>
      <c r="L154" s="44">
        <v>1.75</v>
      </c>
      <c r="M154" s="44">
        <v>30.56</v>
      </c>
      <c r="N154" s="45">
        <v>-36720.411999999997</v>
      </c>
      <c r="O154" s="45">
        <v>183583.07800000001</v>
      </c>
      <c r="P154" s="45">
        <v>21735.648000000001</v>
      </c>
      <c r="Q154" s="45">
        <v>52417.760999999999</v>
      </c>
      <c r="R154" s="45">
        <v>236000.83900000001</v>
      </c>
      <c r="S154" s="45">
        <v>199280.427</v>
      </c>
      <c r="T154" s="46">
        <f t="shared" si="26"/>
        <v>2506.0256257309939</v>
      </c>
      <c r="U154" s="46">
        <f t="shared" si="27"/>
        <v>2076.5471228070173</v>
      </c>
      <c r="V154" s="46">
        <f t="shared" si="28"/>
        <v>2147.1705029239765</v>
      </c>
      <c r="W154" s="46">
        <f t="shared" si="29"/>
        <v>227.82051143009036</v>
      </c>
      <c r="X154" s="47">
        <f t="shared" si="30"/>
        <v>188.77701116427431</v>
      </c>
    </row>
    <row r="155" spans="1:24">
      <c r="A155" s="61" t="str">
        <f t="shared" si="31"/>
        <v>61 - 90</v>
      </c>
      <c r="B155" s="62" t="s">
        <v>272</v>
      </c>
      <c r="C155" s="63" t="s">
        <v>273</v>
      </c>
      <c r="D155" s="64">
        <v>72</v>
      </c>
      <c r="E155" s="65">
        <v>69.75</v>
      </c>
      <c r="F155" s="65">
        <f t="shared" si="32"/>
        <v>25.82</v>
      </c>
      <c r="G155" s="66">
        <f t="shared" si="24"/>
        <v>0.14872192099147946</v>
      </c>
      <c r="H155" s="66">
        <f t="shared" si="25"/>
        <v>0.37955073586367161</v>
      </c>
      <c r="I155" s="67">
        <v>3.84</v>
      </c>
      <c r="J155" s="67">
        <v>5.96</v>
      </c>
      <c r="K155" s="67">
        <v>16.02</v>
      </c>
      <c r="L155" s="67">
        <v>1.33</v>
      </c>
      <c r="M155" s="67">
        <v>27.15</v>
      </c>
      <c r="N155" s="68">
        <v>-14686.079</v>
      </c>
      <c r="O155" s="68">
        <v>145608.43100000001</v>
      </c>
      <c r="P155" s="68">
        <v>17136.562000000002</v>
      </c>
      <c r="Q155" s="68">
        <v>43536.535000000003</v>
      </c>
      <c r="R155" s="68">
        <v>189144.96599999999</v>
      </c>
      <c r="S155" s="68">
        <v>174458.88699999999</v>
      </c>
      <c r="T155" s="68">
        <f t="shared" si="26"/>
        <v>2466.0703082437271</v>
      </c>
      <c r="U155" s="68">
        <f t="shared" si="27"/>
        <v>2255.5172043010748</v>
      </c>
      <c r="V155" s="68">
        <f t="shared" si="28"/>
        <v>2087.576071684588</v>
      </c>
      <c r="W155" s="68">
        <f t="shared" si="29"/>
        <v>224.18820984033883</v>
      </c>
      <c r="X155" s="69">
        <f t="shared" si="30"/>
        <v>205.04701857282498</v>
      </c>
    </row>
    <row r="156" spans="1:24">
      <c r="A156" s="60" t="str">
        <f t="shared" si="31"/>
        <v>61 - 90</v>
      </c>
      <c r="B156" s="41" t="s">
        <v>277</v>
      </c>
      <c r="C156" s="30" t="s">
        <v>278</v>
      </c>
      <c r="D156" s="25">
        <v>79</v>
      </c>
      <c r="E156" s="42">
        <v>80.125</v>
      </c>
      <c r="F156" s="42">
        <f t="shared" si="32"/>
        <v>26.15</v>
      </c>
      <c r="G156" s="43">
        <f t="shared" si="24"/>
        <v>0.28871892925430209</v>
      </c>
      <c r="H156" s="43">
        <f t="shared" si="25"/>
        <v>0.38049713193116635</v>
      </c>
      <c r="I156" s="44">
        <v>7.55</v>
      </c>
      <c r="J156" s="44">
        <v>2.4</v>
      </c>
      <c r="K156" s="44">
        <v>16.2</v>
      </c>
      <c r="L156" s="44">
        <v>1</v>
      </c>
      <c r="M156" s="44">
        <v>27.15</v>
      </c>
      <c r="N156" s="45">
        <v>-41736.879999999997</v>
      </c>
      <c r="O156" s="45">
        <v>178855.212</v>
      </c>
      <c r="P156" s="45">
        <v>24552</v>
      </c>
      <c r="Q156" s="45">
        <v>47331.353999999999</v>
      </c>
      <c r="R156" s="45">
        <v>226186.56599999999</v>
      </c>
      <c r="S156" s="45">
        <v>184449.68599999999</v>
      </c>
      <c r="T156" s="46">
        <f t="shared" si="26"/>
        <v>2516.5000436817472</v>
      </c>
      <c r="U156" s="46">
        <f t="shared" si="27"/>
        <v>1995.6029453978158</v>
      </c>
      <c r="V156" s="46">
        <f t="shared" si="28"/>
        <v>2232.202333853354</v>
      </c>
      <c r="W156" s="46">
        <f t="shared" si="29"/>
        <v>228.77273124379519</v>
      </c>
      <c r="X156" s="47">
        <f t="shared" si="30"/>
        <v>181.41844958161963</v>
      </c>
    </row>
    <row r="157" spans="1:24">
      <c r="A157" s="61" t="str">
        <f t="shared" si="31"/>
        <v>61 - 90</v>
      </c>
      <c r="B157" s="62" t="s">
        <v>279</v>
      </c>
      <c r="C157" s="63" t="s">
        <v>280</v>
      </c>
      <c r="D157" s="64">
        <v>84</v>
      </c>
      <c r="E157" s="65">
        <v>85.625</v>
      </c>
      <c r="F157" s="65">
        <f t="shared" si="32"/>
        <v>26.25</v>
      </c>
      <c r="G157" s="66">
        <f t="shared" si="24"/>
        <v>0.33523809523809528</v>
      </c>
      <c r="H157" s="66">
        <f t="shared" si="25"/>
        <v>0.70857142857142863</v>
      </c>
      <c r="I157" s="67">
        <v>8.8000000000000007</v>
      </c>
      <c r="J157" s="67">
        <v>9.8000000000000007</v>
      </c>
      <c r="K157" s="67">
        <v>7.65</v>
      </c>
      <c r="L157" s="67">
        <v>3.43</v>
      </c>
      <c r="M157" s="67">
        <v>29.68</v>
      </c>
      <c r="N157" s="68">
        <v>-40336.201999999997</v>
      </c>
      <c r="O157" s="68">
        <v>190829.326</v>
      </c>
      <c r="P157" s="68">
        <v>30680.65</v>
      </c>
      <c r="Q157" s="68">
        <v>65697.837</v>
      </c>
      <c r="R157" s="68">
        <v>256527.163</v>
      </c>
      <c r="S157" s="68">
        <v>216190.96100000001</v>
      </c>
      <c r="T157" s="68">
        <f t="shared" si="26"/>
        <v>2637.6235094890512</v>
      </c>
      <c r="U157" s="68">
        <f t="shared" si="27"/>
        <v>2166.5437781021901</v>
      </c>
      <c r="V157" s="68">
        <f t="shared" si="28"/>
        <v>2228.6636613138685</v>
      </c>
      <c r="W157" s="68">
        <f t="shared" si="29"/>
        <v>239.78395540809558</v>
      </c>
      <c r="X157" s="69">
        <f t="shared" si="30"/>
        <v>196.95852528201729</v>
      </c>
    </row>
    <row r="158" spans="1:24">
      <c r="A158" s="109" t="s">
        <v>294</v>
      </c>
      <c r="B158" s="28" t="s">
        <v>306</v>
      </c>
      <c r="C158" s="56"/>
      <c r="D158" s="57">
        <f>SUM(D85:D157)</f>
        <v>5512</v>
      </c>
      <c r="E158" s="50">
        <f>SUM(E85:E157)</f>
        <v>5660.125</v>
      </c>
      <c r="F158" s="50">
        <f>SUM(F85:F157)</f>
        <v>1520.3300000000002</v>
      </c>
      <c r="G158" s="51">
        <f t="shared" si="24"/>
        <v>0.31283339801227361</v>
      </c>
      <c r="H158" s="51">
        <f t="shared" si="25"/>
        <v>0.50110173449185369</v>
      </c>
      <c r="I158" s="52">
        <f t="shared" ref="I158:S158" si="33">SUM(I85:I157)</f>
        <v>475.61</v>
      </c>
      <c r="J158" s="52">
        <f t="shared" si="33"/>
        <v>286.2299999999999</v>
      </c>
      <c r="K158" s="52">
        <f t="shared" si="33"/>
        <v>758.49000000000024</v>
      </c>
      <c r="L158" s="52">
        <f t="shared" si="33"/>
        <v>106.22999999999999</v>
      </c>
      <c r="M158" s="52">
        <f t="shared" si="33"/>
        <v>1626.5599999999997</v>
      </c>
      <c r="N158" s="53">
        <f t="shared" si="33"/>
        <v>-1931303.2359999998</v>
      </c>
      <c r="O158" s="53">
        <f t="shared" si="33"/>
        <v>11208015.162000002</v>
      </c>
      <c r="P158" s="53">
        <f t="shared" si="33"/>
        <v>1379262.9050000003</v>
      </c>
      <c r="Q158" s="53">
        <f t="shared" si="33"/>
        <v>3362880.1399999992</v>
      </c>
      <c r="R158" s="53">
        <f t="shared" si="33"/>
        <v>14570895.301999995</v>
      </c>
      <c r="S158" s="53">
        <f t="shared" si="33"/>
        <v>12639592.066000002</v>
      </c>
      <c r="T158" s="54">
        <f t="shared" si="26"/>
        <v>2330.6256305293605</v>
      </c>
      <c r="U158" s="54">
        <f t="shared" si="27"/>
        <v>1989.4135131291273</v>
      </c>
      <c r="V158" s="54">
        <f t="shared" si="28"/>
        <v>1980.1709612420225</v>
      </c>
      <c r="W158" s="54">
        <f t="shared" si="29"/>
        <v>211.87505732085094</v>
      </c>
      <c r="X158" s="55">
        <f t="shared" si="30"/>
        <v>180.85577392082976</v>
      </c>
    </row>
    <row r="159" spans="1:24">
      <c r="A159" s="70" t="str">
        <f t="shared" ref="A159:A203" si="34">VLOOKUP(E159,$AG$9:$AH$13,2)</f>
        <v>91 - 120</v>
      </c>
      <c r="B159" s="71" t="s">
        <v>24</v>
      </c>
      <c r="C159" s="72" t="s">
        <v>25</v>
      </c>
      <c r="D159" s="73">
        <v>97</v>
      </c>
      <c r="E159" s="74">
        <v>101.75</v>
      </c>
      <c r="F159" s="74">
        <f t="shared" ref="F159:F203" si="35">+I159+J159+K159</f>
        <v>25.5</v>
      </c>
      <c r="G159" s="75">
        <f t="shared" si="24"/>
        <v>0.27058823529411768</v>
      </c>
      <c r="H159" s="75">
        <f t="shared" si="25"/>
        <v>0.38823529411764707</v>
      </c>
      <c r="I159" s="76">
        <v>6.9</v>
      </c>
      <c r="J159" s="76">
        <v>3</v>
      </c>
      <c r="K159" s="76">
        <v>15.6</v>
      </c>
      <c r="L159" s="76">
        <v>1</v>
      </c>
      <c r="M159" s="76">
        <v>26.5</v>
      </c>
      <c r="N159" s="77">
        <v>-25740.175999999999</v>
      </c>
      <c r="O159" s="77">
        <v>183500.128</v>
      </c>
      <c r="P159" s="77">
        <v>21556.794000000002</v>
      </c>
      <c r="Q159" s="77">
        <v>54284.154999999999</v>
      </c>
      <c r="R159" s="77">
        <v>237784.283</v>
      </c>
      <c r="S159" s="77">
        <v>212044.10699999999</v>
      </c>
      <c r="T159" s="77">
        <f t="shared" si="26"/>
        <v>2125.0858869778872</v>
      </c>
      <c r="U159" s="77">
        <f t="shared" si="27"/>
        <v>1872.1111842751843</v>
      </c>
      <c r="V159" s="77">
        <f t="shared" si="28"/>
        <v>1803.4410614250614</v>
      </c>
      <c r="W159" s="77">
        <f t="shared" si="29"/>
        <v>193.18962608889885</v>
      </c>
      <c r="X159" s="78">
        <f t="shared" si="30"/>
        <v>170.19192584319856</v>
      </c>
    </row>
    <row r="160" spans="1:24">
      <c r="A160" s="60" t="str">
        <f t="shared" si="34"/>
        <v>91 - 120</v>
      </c>
      <c r="B160" s="41" t="s">
        <v>24</v>
      </c>
      <c r="C160" s="30" t="s">
        <v>28</v>
      </c>
      <c r="D160" s="25">
        <v>104</v>
      </c>
      <c r="E160" s="42">
        <v>109.25</v>
      </c>
      <c r="F160" s="42">
        <f t="shared" si="35"/>
        <v>28.11</v>
      </c>
      <c r="G160" s="43">
        <f t="shared" si="24"/>
        <v>0.1422981145499822</v>
      </c>
      <c r="H160" s="43">
        <f t="shared" si="25"/>
        <v>0.47883315546069016</v>
      </c>
      <c r="I160" s="44">
        <v>4</v>
      </c>
      <c r="J160" s="44">
        <v>9.4600000000000009</v>
      </c>
      <c r="K160" s="44">
        <v>14.65</v>
      </c>
      <c r="L160" s="44">
        <v>1.8</v>
      </c>
      <c r="M160" s="44">
        <v>29.91</v>
      </c>
      <c r="N160" s="45">
        <v>-27524.077000000001</v>
      </c>
      <c r="O160" s="45">
        <v>217453.011</v>
      </c>
      <c r="P160" s="45">
        <v>21541.040000000001</v>
      </c>
      <c r="Q160" s="45">
        <v>51222.508999999998</v>
      </c>
      <c r="R160" s="45">
        <v>268675.52</v>
      </c>
      <c r="S160" s="45">
        <v>241151.443</v>
      </c>
      <c r="T160" s="46">
        <f t="shared" si="26"/>
        <v>2262.1005034324944</v>
      </c>
      <c r="U160" s="46">
        <f t="shared" si="27"/>
        <v>2010.1638718535469</v>
      </c>
      <c r="V160" s="46">
        <f t="shared" si="28"/>
        <v>1990.4165766590388</v>
      </c>
      <c r="W160" s="46">
        <f t="shared" si="29"/>
        <v>205.64550031204496</v>
      </c>
      <c r="X160" s="47">
        <f t="shared" si="30"/>
        <v>182.74217016850426</v>
      </c>
    </row>
    <row r="161" spans="1:24">
      <c r="A161" s="61" t="str">
        <f t="shared" si="34"/>
        <v>91 - 120</v>
      </c>
      <c r="B161" s="62" t="s">
        <v>24</v>
      </c>
      <c r="C161" s="63" t="s">
        <v>37</v>
      </c>
      <c r="D161" s="64">
        <v>93</v>
      </c>
      <c r="E161" s="65">
        <v>95.875</v>
      </c>
      <c r="F161" s="65">
        <f t="shared" si="35"/>
        <v>22.17</v>
      </c>
      <c r="G161" s="66">
        <f t="shared" si="24"/>
        <v>0.28101037437979248</v>
      </c>
      <c r="H161" s="66">
        <f t="shared" si="25"/>
        <v>0.50383400992331984</v>
      </c>
      <c r="I161" s="67">
        <v>6.23</v>
      </c>
      <c r="J161" s="67">
        <v>4.9400000000000004</v>
      </c>
      <c r="K161" s="67">
        <v>11</v>
      </c>
      <c r="L161" s="67">
        <v>2</v>
      </c>
      <c r="M161" s="67">
        <v>24.17</v>
      </c>
      <c r="N161" s="68">
        <v>-25496.724999999999</v>
      </c>
      <c r="O161" s="68">
        <v>181947.03099999999</v>
      </c>
      <c r="P161" s="68">
        <v>24767.434000000001</v>
      </c>
      <c r="Q161" s="68">
        <v>48730.680999999997</v>
      </c>
      <c r="R161" s="68">
        <v>230677.712</v>
      </c>
      <c r="S161" s="68">
        <v>205180.98699999999</v>
      </c>
      <c r="T161" s="68">
        <f t="shared" si="26"/>
        <v>2147.6952073011735</v>
      </c>
      <c r="U161" s="68">
        <f t="shared" si="27"/>
        <v>1881.7580495436764</v>
      </c>
      <c r="V161" s="68">
        <f t="shared" si="28"/>
        <v>1897.7526049543676</v>
      </c>
      <c r="W161" s="68">
        <f t="shared" si="29"/>
        <v>195.24501884556122</v>
      </c>
      <c r="X161" s="69">
        <f t="shared" si="30"/>
        <v>171.06891359487966</v>
      </c>
    </row>
    <row r="162" spans="1:24">
      <c r="A162" s="60" t="str">
        <f t="shared" si="34"/>
        <v>91 - 120</v>
      </c>
      <c r="B162" s="41" t="s">
        <v>24</v>
      </c>
      <c r="C162" s="30" t="s">
        <v>41</v>
      </c>
      <c r="D162" s="25">
        <v>102</v>
      </c>
      <c r="E162" s="42">
        <v>107.75</v>
      </c>
      <c r="F162" s="42">
        <f t="shared" si="35"/>
        <v>21.990000000000002</v>
      </c>
      <c r="G162" s="43">
        <f t="shared" si="24"/>
        <v>0.24738517507958163</v>
      </c>
      <c r="H162" s="43">
        <f t="shared" si="25"/>
        <v>0.56116416552978621</v>
      </c>
      <c r="I162" s="44">
        <v>5.44</v>
      </c>
      <c r="J162" s="44">
        <v>6.9</v>
      </c>
      <c r="K162" s="44">
        <v>9.65</v>
      </c>
      <c r="L162" s="44">
        <v>3</v>
      </c>
      <c r="M162" s="44">
        <v>24.99</v>
      </c>
      <c r="N162" s="45">
        <v>-26773.814999999999</v>
      </c>
      <c r="O162" s="45">
        <v>179865.33</v>
      </c>
      <c r="P162" s="45">
        <v>19647.055</v>
      </c>
      <c r="Q162" s="45">
        <v>40908.722999999998</v>
      </c>
      <c r="R162" s="45">
        <v>220774.05300000001</v>
      </c>
      <c r="S162" s="45">
        <v>194000.23800000001</v>
      </c>
      <c r="T162" s="46">
        <f t="shared" si="26"/>
        <v>1866.6078700696057</v>
      </c>
      <c r="U162" s="46">
        <f t="shared" si="27"/>
        <v>1618.1269883990722</v>
      </c>
      <c r="V162" s="46">
        <f t="shared" si="28"/>
        <v>1669.2838051044082</v>
      </c>
      <c r="W162" s="46">
        <f t="shared" si="29"/>
        <v>169.69162455178233</v>
      </c>
      <c r="X162" s="47">
        <f t="shared" si="30"/>
        <v>147.10245349082473</v>
      </c>
    </row>
    <row r="163" spans="1:24">
      <c r="A163" s="61" t="str">
        <f t="shared" si="34"/>
        <v>91 - 120</v>
      </c>
      <c r="B163" s="62" t="s">
        <v>24</v>
      </c>
      <c r="C163" s="63" t="s">
        <v>49</v>
      </c>
      <c r="D163" s="64">
        <v>104</v>
      </c>
      <c r="E163" s="65">
        <v>109.125</v>
      </c>
      <c r="F163" s="65">
        <f t="shared" si="35"/>
        <v>28.02</v>
      </c>
      <c r="G163" s="66">
        <f t="shared" si="24"/>
        <v>0.12455389007851536</v>
      </c>
      <c r="H163" s="66">
        <f t="shared" si="25"/>
        <v>0.42897930049964311</v>
      </c>
      <c r="I163" s="67">
        <v>3.49</v>
      </c>
      <c r="J163" s="67">
        <v>8.5299999999999994</v>
      </c>
      <c r="K163" s="67">
        <v>16</v>
      </c>
      <c r="L163" s="67">
        <v>2</v>
      </c>
      <c r="M163" s="67">
        <v>30.02</v>
      </c>
      <c r="N163" s="68">
        <v>-25880.766</v>
      </c>
      <c r="O163" s="68">
        <v>196889.00700000001</v>
      </c>
      <c r="P163" s="68">
        <v>34281.373</v>
      </c>
      <c r="Q163" s="68">
        <v>58977.421000000002</v>
      </c>
      <c r="R163" s="68">
        <v>255866.42800000001</v>
      </c>
      <c r="S163" s="68">
        <v>229985.66200000001</v>
      </c>
      <c r="T163" s="68">
        <f t="shared" si="26"/>
        <v>2030.561786941581</v>
      </c>
      <c r="U163" s="68">
        <f t="shared" si="27"/>
        <v>1793.3955463917528</v>
      </c>
      <c r="V163" s="68">
        <f t="shared" si="28"/>
        <v>1804.2520687285225</v>
      </c>
      <c r="W163" s="68">
        <f t="shared" si="29"/>
        <v>184.59652608559827</v>
      </c>
      <c r="X163" s="69">
        <f t="shared" si="30"/>
        <v>163.03595876288662</v>
      </c>
    </row>
    <row r="164" spans="1:24">
      <c r="A164" s="60" t="str">
        <f t="shared" si="34"/>
        <v>91 - 120</v>
      </c>
      <c r="B164" s="41" t="s">
        <v>24</v>
      </c>
      <c r="C164" s="30" t="s">
        <v>55</v>
      </c>
      <c r="D164" s="25">
        <v>111</v>
      </c>
      <c r="E164" s="42">
        <v>116.375</v>
      </c>
      <c r="F164" s="42">
        <f t="shared" si="35"/>
        <v>33.39</v>
      </c>
      <c r="G164" s="43">
        <f t="shared" si="24"/>
        <v>0.14225816112608566</v>
      </c>
      <c r="H164" s="43">
        <f t="shared" si="25"/>
        <v>0.40910452231206945</v>
      </c>
      <c r="I164" s="44">
        <v>4.75</v>
      </c>
      <c r="J164" s="44">
        <v>8.91</v>
      </c>
      <c r="K164" s="44">
        <v>19.73</v>
      </c>
      <c r="L164" s="44">
        <v>1.06</v>
      </c>
      <c r="M164" s="44">
        <v>34.450000000000003</v>
      </c>
      <c r="N164" s="45">
        <v>-28481.307000000001</v>
      </c>
      <c r="O164" s="45">
        <v>223774.35</v>
      </c>
      <c r="P164" s="45">
        <v>21270.227999999999</v>
      </c>
      <c r="Q164" s="45">
        <v>63456.031999999999</v>
      </c>
      <c r="R164" s="45">
        <v>287230.38199999998</v>
      </c>
      <c r="S164" s="45">
        <v>258749.07500000001</v>
      </c>
      <c r="T164" s="46">
        <f t="shared" si="26"/>
        <v>2285.3718925886142</v>
      </c>
      <c r="U164" s="46">
        <f t="shared" si="27"/>
        <v>2040.6345606874329</v>
      </c>
      <c r="V164" s="46">
        <f t="shared" si="28"/>
        <v>1922.8730397422128</v>
      </c>
      <c r="W164" s="46">
        <f t="shared" si="29"/>
        <v>207.76108114441948</v>
      </c>
      <c r="X164" s="47">
        <f t="shared" si="30"/>
        <v>185.51223278976661</v>
      </c>
    </row>
    <row r="165" spans="1:24">
      <c r="A165" s="61" t="str">
        <f t="shared" si="34"/>
        <v>91 - 120</v>
      </c>
      <c r="B165" s="62" t="s">
        <v>24</v>
      </c>
      <c r="C165" s="63" t="s">
        <v>60</v>
      </c>
      <c r="D165" s="64">
        <v>97</v>
      </c>
      <c r="E165" s="65">
        <v>101.25</v>
      </c>
      <c r="F165" s="65">
        <f t="shared" si="35"/>
        <v>23.369999999999997</v>
      </c>
      <c r="G165" s="66">
        <f t="shared" si="24"/>
        <v>0.28883183568677795</v>
      </c>
      <c r="H165" s="66">
        <f t="shared" si="25"/>
        <v>0.34231921266581089</v>
      </c>
      <c r="I165" s="67">
        <v>6.75</v>
      </c>
      <c r="J165" s="67">
        <v>1.25</v>
      </c>
      <c r="K165" s="67">
        <v>15.37</v>
      </c>
      <c r="L165" s="67">
        <v>0</v>
      </c>
      <c r="M165" s="67">
        <v>23.37</v>
      </c>
      <c r="N165" s="68">
        <v>-27654.433000000001</v>
      </c>
      <c r="O165" s="68">
        <v>157174.49400000001</v>
      </c>
      <c r="P165" s="68">
        <v>20097.521000000001</v>
      </c>
      <c r="Q165" s="68">
        <v>56228.394999999997</v>
      </c>
      <c r="R165" s="68">
        <v>213402.889</v>
      </c>
      <c r="S165" s="68">
        <v>185748.45600000001</v>
      </c>
      <c r="T165" s="68">
        <f t="shared" si="26"/>
        <v>1909.1888197530864</v>
      </c>
      <c r="U165" s="68">
        <f t="shared" si="27"/>
        <v>1636.0586172839505</v>
      </c>
      <c r="V165" s="68">
        <f t="shared" si="28"/>
        <v>1552.3406814814816</v>
      </c>
      <c r="W165" s="68">
        <f t="shared" si="29"/>
        <v>173.56261997755331</v>
      </c>
      <c r="X165" s="69">
        <f t="shared" si="30"/>
        <v>148.73260157126822</v>
      </c>
    </row>
    <row r="166" spans="1:24">
      <c r="A166" s="60" t="str">
        <f t="shared" si="34"/>
        <v>91 - 120</v>
      </c>
      <c r="B166" s="41" t="s">
        <v>24</v>
      </c>
      <c r="C166" s="30" t="s">
        <v>66</v>
      </c>
      <c r="D166" s="25">
        <v>91</v>
      </c>
      <c r="E166" s="42">
        <v>93.875</v>
      </c>
      <c r="F166" s="42">
        <f t="shared" si="35"/>
        <v>23.48</v>
      </c>
      <c r="G166" s="43">
        <f t="shared" si="24"/>
        <v>0.2001703577512777</v>
      </c>
      <c r="H166" s="43">
        <f t="shared" si="25"/>
        <v>0.2001703577512777</v>
      </c>
      <c r="I166" s="44">
        <v>4.7</v>
      </c>
      <c r="J166" s="44">
        <v>0</v>
      </c>
      <c r="K166" s="44">
        <v>18.78</v>
      </c>
      <c r="L166" s="44">
        <v>1.4</v>
      </c>
      <c r="M166" s="44">
        <v>24.88</v>
      </c>
      <c r="N166" s="45">
        <v>-24644.68</v>
      </c>
      <c r="O166" s="45">
        <v>174217.40100000001</v>
      </c>
      <c r="P166" s="45">
        <v>16889.519</v>
      </c>
      <c r="Q166" s="45">
        <v>39577.775000000001</v>
      </c>
      <c r="R166" s="45">
        <v>213795.17600000001</v>
      </c>
      <c r="S166" s="45">
        <v>189150.49600000001</v>
      </c>
      <c r="T166" s="46">
        <f t="shared" si="26"/>
        <v>2097.5303009320905</v>
      </c>
      <c r="U166" s="46">
        <f t="shared" si="27"/>
        <v>1835.0037496671107</v>
      </c>
      <c r="V166" s="46">
        <f t="shared" si="28"/>
        <v>1855.8444846870841</v>
      </c>
      <c r="W166" s="46">
        <f t="shared" si="29"/>
        <v>190.68457281200824</v>
      </c>
      <c r="X166" s="47">
        <f t="shared" si="30"/>
        <v>166.81852269701005</v>
      </c>
    </row>
    <row r="167" spans="1:24">
      <c r="A167" s="61" t="str">
        <f t="shared" si="34"/>
        <v>91 - 120</v>
      </c>
      <c r="B167" s="62" t="s">
        <v>24</v>
      </c>
      <c r="C167" s="63" t="s">
        <v>67</v>
      </c>
      <c r="D167" s="64">
        <v>110</v>
      </c>
      <c r="E167" s="65">
        <v>112.875</v>
      </c>
      <c r="F167" s="65">
        <f t="shared" si="35"/>
        <v>24.65</v>
      </c>
      <c r="G167" s="66">
        <f t="shared" si="24"/>
        <v>0.1127789046653144</v>
      </c>
      <c r="H167" s="66">
        <f t="shared" si="25"/>
        <v>0.45233265720081134</v>
      </c>
      <c r="I167" s="67">
        <v>2.78</v>
      </c>
      <c r="J167" s="67">
        <v>8.3699999999999992</v>
      </c>
      <c r="K167" s="67">
        <v>13.5</v>
      </c>
      <c r="L167" s="67">
        <v>2.9</v>
      </c>
      <c r="M167" s="67">
        <v>27.55</v>
      </c>
      <c r="N167" s="68">
        <v>-28349.127</v>
      </c>
      <c r="O167" s="68">
        <v>202120.18400000001</v>
      </c>
      <c r="P167" s="68">
        <v>27959.891</v>
      </c>
      <c r="Q167" s="68">
        <v>55430.286999999997</v>
      </c>
      <c r="R167" s="68">
        <v>257550.47099999999</v>
      </c>
      <c r="S167" s="68">
        <v>229201.34400000001</v>
      </c>
      <c r="T167" s="68">
        <f t="shared" si="26"/>
        <v>2034.0250719822811</v>
      </c>
      <c r="U167" s="68">
        <f t="shared" si="27"/>
        <v>1782.8700155038759</v>
      </c>
      <c r="V167" s="68">
        <f t="shared" si="28"/>
        <v>1790.655007751938</v>
      </c>
      <c r="W167" s="68">
        <f t="shared" si="29"/>
        <v>184.91137018020737</v>
      </c>
      <c r="X167" s="69">
        <f t="shared" si="30"/>
        <v>162.07909231853418</v>
      </c>
    </row>
    <row r="168" spans="1:24">
      <c r="A168" s="60" t="str">
        <f t="shared" si="34"/>
        <v>91 - 120</v>
      </c>
      <c r="B168" s="41" t="s">
        <v>24</v>
      </c>
      <c r="C168" s="30" t="s">
        <v>71</v>
      </c>
      <c r="D168" s="25">
        <v>92</v>
      </c>
      <c r="E168" s="42">
        <v>94.625</v>
      </c>
      <c r="F168" s="42">
        <f t="shared" si="35"/>
        <v>26.47</v>
      </c>
      <c r="G168" s="43">
        <f t="shared" si="24"/>
        <v>0.23611635814129203</v>
      </c>
      <c r="H168" s="43">
        <f t="shared" si="25"/>
        <v>0.54212315829240654</v>
      </c>
      <c r="I168" s="44">
        <v>6.25</v>
      </c>
      <c r="J168" s="44">
        <v>8.1</v>
      </c>
      <c r="K168" s="44">
        <v>12.12</v>
      </c>
      <c r="L168" s="44">
        <v>1.7</v>
      </c>
      <c r="M168" s="44">
        <v>28.17</v>
      </c>
      <c r="N168" s="45">
        <v>-28339.243999999999</v>
      </c>
      <c r="O168" s="45">
        <v>156283.54800000001</v>
      </c>
      <c r="P168" s="45">
        <v>34712.978999999999</v>
      </c>
      <c r="Q168" s="45">
        <v>61158.707999999999</v>
      </c>
      <c r="R168" s="45">
        <v>217442.25599999999</v>
      </c>
      <c r="S168" s="45">
        <v>189103.01199999999</v>
      </c>
      <c r="T168" s="46">
        <f t="shared" si="26"/>
        <v>1931.0887926023779</v>
      </c>
      <c r="U168" s="46">
        <f t="shared" si="27"/>
        <v>1631.5987635402905</v>
      </c>
      <c r="V168" s="46">
        <f t="shared" si="28"/>
        <v>1651.6094900924704</v>
      </c>
      <c r="W168" s="46">
        <f t="shared" si="29"/>
        <v>175.55352660021617</v>
      </c>
      <c r="X168" s="47">
        <f t="shared" si="30"/>
        <v>148.32716032184459</v>
      </c>
    </row>
    <row r="169" spans="1:24">
      <c r="A169" s="61" t="str">
        <f t="shared" si="34"/>
        <v>91 - 120</v>
      </c>
      <c r="B169" s="62" t="s">
        <v>24</v>
      </c>
      <c r="C169" s="63" t="s">
        <v>73</v>
      </c>
      <c r="D169" s="64">
        <v>93</v>
      </c>
      <c r="E169" s="65">
        <v>95.625</v>
      </c>
      <c r="F169" s="65">
        <f t="shared" si="35"/>
        <v>28.23</v>
      </c>
      <c r="G169" s="66">
        <f t="shared" si="24"/>
        <v>0.14169323414806942</v>
      </c>
      <c r="H169" s="66">
        <f t="shared" si="25"/>
        <v>0.45164718384697128</v>
      </c>
      <c r="I169" s="67">
        <v>4</v>
      </c>
      <c r="J169" s="67">
        <v>8.75</v>
      </c>
      <c r="K169" s="67">
        <v>15.48</v>
      </c>
      <c r="L169" s="67">
        <v>0.63</v>
      </c>
      <c r="M169" s="67">
        <v>28.86</v>
      </c>
      <c r="N169" s="68">
        <v>-23131.41</v>
      </c>
      <c r="O169" s="68">
        <v>188902.11900000001</v>
      </c>
      <c r="P169" s="68">
        <v>18285.079000000002</v>
      </c>
      <c r="Q169" s="68">
        <v>54626.756999999998</v>
      </c>
      <c r="R169" s="68">
        <v>243528.87599999999</v>
      </c>
      <c r="S169" s="68">
        <v>220397.46599999999</v>
      </c>
      <c r="T169" s="68">
        <f t="shared" si="26"/>
        <v>2355.4906875816991</v>
      </c>
      <c r="U169" s="68">
        <f t="shared" si="27"/>
        <v>2113.5935895424836</v>
      </c>
      <c r="V169" s="68">
        <f t="shared" si="28"/>
        <v>1975.4469960784315</v>
      </c>
      <c r="W169" s="68">
        <f t="shared" si="29"/>
        <v>214.13551705288174</v>
      </c>
      <c r="X169" s="69">
        <f t="shared" si="30"/>
        <v>192.14487177658941</v>
      </c>
    </row>
    <row r="170" spans="1:24">
      <c r="A170" s="60" t="str">
        <f t="shared" si="34"/>
        <v>91 - 120</v>
      </c>
      <c r="B170" s="41" t="s">
        <v>24</v>
      </c>
      <c r="C170" s="30" t="s">
        <v>77</v>
      </c>
      <c r="D170" s="25">
        <v>88</v>
      </c>
      <c r="E170" s="42">
        <v>91.25</v>
      </c>
      <c r="F170" s="42">
        <f t="shared" si="35"/>
        <v>31.59</v>
      </c>
      <c r="G170" s="43">
        <f t="shared" si="24"/>
        <v>0.30864197530864196</v>
      </c>
      <c r="H170" s="43">
        <f t="shared" si="25"/>
        <v>0.30864197530864196</v>
      </c>
      <c r="I170" s="44">
        <v>9.75</v>
      </c>
      <c r="J170" s="44">
        <v>0</v>
      </c>
      <c r="K170" s="44">
        <v>21.84</v>
      </c>
      <c r="L170" s="44">
        <v>0</v>
      </c>
      <c r="M170" s="44">
        <v>31.59</v>
      </c>
      <c r="N170" s="45">
        <v>-26439.100999999999</v>
      </c>
      <c r="O170" s="45">
        <v>226451.12100000001</v>
      </c>
      <c r="P170" s="45">
        <v>43862.46</v>
      </c>
      <c r="Q170" s="45">
        <v>93112.622000000003</v>
      </c>
      <c r="R170" s="45">
        <v>319563.74300000002</v>
      </c>
      <c r="S170" s="45">
        <v>293124.64199999999</v>
      </c>
      <c r="T170" s="46">
        <f t="shared" si="26"/>
        <v>3021.3839232876712</v>
      </c>
      <c r="U170" s="46">
        <f t="shared" si="27"/>
        <v>2731.6403506849315</v>
      </c>
      <c r="V170" s="46">
        <f t="shared" si="28"/>
        <v>2481.6561205479452</v>
      </c>
      <c r="W170" s="46">
        <f t="shared" si="29"/>
        <v>274.67126575342468</v>
      </c>
      <c r="X170" s="47">
        <f t="shared" si="30"/>
        <v>248.33094097135742</v>
      </c>
    </row>
    <row r="171" spans="1:24">
      <c r="A171" s="61" t="str">
        <f t="shared" si="34"/>
        <v>91 - 120</v>
      </c>
      <c r="B171" s="62" t="s">
        <v>24</v>
      </c>
      <c r="C171" s="63" t="s">
        <v>78</v>
      </c>
      <c r="D171" s="64">
        <v>112</v>
      </c>
      <c r="E171" s="65">
        <v>113.125</v>
      </c>
      <c r="F171" s="65">
        <f t="shared" si="35"/>
        <v>32.81</v>
      </c>
      <c r="G171" s="66">
        <f t="shared" si="24"/>
        <v>0.29503200243828098</v>
      </c>
      <c r="H171" s="66">
        <f t="shared" si="25"/>
        <v>0.35598902773544649</v>
      </c>
      <c r="I171" s="67">
        <v>9.68</v>
      </c>
      <c r="J171" s="67">
        <v>2</v>
      </c>
      <c r="K171" s="67">
        <v>21.13</v>
      </c>
      <c r="L171" s="67">
        <v>3</v>
      </c>
      <c r="M171" s="67">
        <v>35.81</v>
      </c>
      <c r="N171" s="68">
        <v>-27836.216</v>
      </c>
      <c r="O171" s="68">
        <v>240612.99400000001</v>
      </c>
      <c r="P171" s="68">
        <v>31893.784</v>
      </c>
      <c r="Q171" s="68">
        <v>65313.690999999999</v>
      </c>
      <c r="R171" s="68">
        <v>305926.685</v>
      </c>
      <c r="S171" s="68">
        <v>278090.46899999998</v>
      </c>
      <c r="T171" s="68">
        <f t="shared" si="26"/>
        <v>2422.3902850828731</v>
      </c>
      <c r="U171" s="68">
        <f t="shared" si="27"/>
        <v>2176.3242872928176</v>
      </c>
      <c r="V171" s="68">
        <f t="shared" si="28"/>
        <v>2126.9656928176796</v>
      </c>
      <c r="W171" s="68">
        <f t="shared" si="29"/>
        <v>220.21729864389755</v>
      </c>
      <c r="X171" s="69">
        <f t="shared" si="30"/>
        <v>197.84766248116523</v>
      </c>
    </row>
    <row r="172" spans="1:24">
      <c r="A172" s="60" t="str">
        <f t="shared" si="34"/>
        <v>91 - 120</v>
      </c>
      <c r="B172" s="41" t="s">
        <v>24</v>
      </c>
      <c r="C172" s="30" t="s">
        <v>79</v>
      </c>
      <c r="D172" s="25">
        <v>104</v>
      </c>
      <c r="E172" s="42">
        <v>105.25</v>
      </c>
      <c r="F172" s="42">
        <f t="shared" si="35"/>
        <v>31.81</v>
      </c>
      <c r="G172" s="43">
        <f t="shared" si="24"/>
        <v>0.18861993083935871</v>
      </c>
      <c r="H172" s="43">
        <f t="shared" si="25"/>
        <v>0.33008487896887773</v>
      </c>
      <c r="I172" s="44">
        <v>6</v>
      </c>
      <c r="J172" s="44">
        <v>4.5</v>
      </c>
      <c r="K172" s="44">
        <v>21.31</v>
      </c>
      <c r="L172" s="44">
        <v>1</v>
      </c>
      <c r="M172" s="44">
        <v>32.81</v>
      </c>
      <c r="N172" s="45">
        <v>-34813.061999999998</v>
      </c>
      <c r="O172" s="45">
        <v>211083.421</v>
      </c>
      <c r="P172" s="45">
        <v>24186.107</v>
      </c>
      <c r="Q172" s="45">
        <v>51689.161</v>
      </c>
      <c r="R172" s="45">
        <v>262772.58199999999</v>
      </c>
      <c r="S172" s="45">
        <v>227959.52</v>
      </c>
      <c r="T172" s="46">
        <f t="shared" si="26"/>
        <v>2266.8548693586699</v>
      </c>
      <c r="U172" s="46">
        <f t="shared" si="27"/>
        <v>1936.089434679335</v>
      </c>
      <c r="V172" s="46">
        <f t="shared" si="28"/>
        <v>2005.54319239905</v>
      </c>
      <c r="W172" s="46">
        <f t="shared" si="29"/>
        <v>206.07771539624272</v>
      </c>
      <c r="X172" s="47">
        <f t="shared" si="30"/>
        <v>176.00813042539409</v>
      </c>
    </row>
    <row r="173" spans="1:24">
      <c r="A173" s="61" t="str">
        <f t="shared" si="34"/>
        <v>91 - 120</v>
      </c>
      <c r="B173" s="62" t="s">
        <v>24</v>
      </c>
      <c r="C173" s="63" t="s">
        <v>82</v>
      </c>
      <c r="D173" s="64">
        <v>116</v>
      </c>
      <c r="E173" s="65">
        <v>119.25</v>
      </c>
      <c r="F173" s="65">
        <f t="shared" si="35"/>
        <v>27.72</v>
      </c>
      <c r="G173" s="66">
        <f t="shared" si="24"/>
        <v>0.33369408369408371</v>
      </c>
      <c r="H173" s="66">
        <f t="shared" si="25"/>
        <v>0.52200577200577203</v>
      </c>
      <c r="I173" s="67">
        <v>9.25</v>
      </c>
      <c r="J173" s="67">
        <v>5.22</v>
      </c>
      <c r="K173" s="67">
        <v>13.25</v>
      </c>
      <c r="L173" s="67">
        <v>2</v>
      </c>
      <c r="M173" s="67">
        <v>29.72</v>
      </c>
      <c r="N173" s="68">
        <v>-30858.911</v>
      </c>
      <c r="O173" s="68">
        <v>244189.40400000001</v>
      </c>
      <c r="P173" s="68">
        <v>30868.728999999999</v>
      </c>
      <c r="Q173" s="68">
        <v>62017.707999999999</v>
      </c>
      <c r="R173" s="68">
        <v>306207.11200000002</v>
      </c>
      <c r="S173" s="68">
        <v>275348.201</v>
      </c>
      <c r="T173" s="68">
        <f t="shared" si="26"/>
        <v>2308.9172578616353</v>
      </c>
      <c r="U173" s="68">
        <f t="shared" si="27"/>
        <v>2050.142322851153</v>
      </c>
      <c r="V173" s="68">
        <f t="shared" si="28"/>
        <v>2047.7098867924528</v>
      </c>
      <c r="W173" s="68">
        <f t="shared" si="29"/>
        <v>209.90156889651232</v>
      </c>
      <c r="X173" s="69">
        <f t="shared" si="30"/>
        <v>186.37657480465029</v>
      </c>
    </row>
    <row r="174" spans="1:24">
      <c r="A174" s="60" t="str">
        <f t="shared" si="34"/>
        <v>91 - 120</v>
      </c>
      <c r="B174" s="41" t="s">
        <v>24</v>
      </c>
      <c r="C174" s="30" t="s">
        <v>84</v>
      </c>
      <c r="D174" s="25">
        <v>101</v>
      </c>
      <c r="E174" s="42">
        <v>104.5</v>
      </c>
      <c r="F174" s="42">
        <f t="shared" si="35"/>
        <v>27.27</v>
      </c>
      <c r="G174" s="43">
        <f t="shared" si="24"/>
        <v>0.2126879354602127</v>
      </c>
      <c r="H174" s="43">
        <f t="shared" si="25"/>
        <v>0.35936927026035942</v>
      </c>
      <c r="I174" s="44">
        <v>5.8</v>
      </c>
      <c r="J174" s="44">
        <v>4</v>
      </c>
      <c r="K174" s="44">
        <v>17.47</v>
      </c>
      <c r="L174" s="44">
        <v>3</v>
      </c>
      <c r="M174" s="44">
        <v>30.27</v>
      </c>
      <c r="N174" s="45">
        <v>-27903.717000000001</v>
      </c>
      <c r="O174" s="45">
        <v>206620.26699999999</v>
      </c>
      <c r="P174" s="45">
        <v>35464.055999999997</v>
      </c>
      <c r="Q174" s="45">
        <v>63444.618000000002</v>
      </c>
      <c r="R174" s="45">
        <v>270064.88500000001</v>
      </c>
      <c r="S174" s="45">
        <v>242161.16800000001</v>
      </c>
      <c r="T174" s="46">
        <f t="shared" si="26"/>
        <v>2244.984009569378</v>
      </c>
      <c r="U174" s="46">
        <f t="shared" si="27"/>
        <v>1977.9627942583734</v>
      </c>
      <c r="V174" s="46">
        <f t="shared" si="28"/>
        <v>1977.2274354066985</v>
      </c>
      <c r="W174" s="46">
        <f t="shared" si="29"/>
        <v>204.08945541539799</v>
      </c>
      <c r="X174" s="47">
        <f t="shared" si="30"/>
        <v>179.81479947803393</v>
      </c>
    </row>
    <row r="175" spans="1:24">
      <c r="A175" s="61" t="str">
        <f t="shared" si="34"/>
        <v>91 - 120</v>
      </c>
      <c r="B175" s="62" t="s">
        <v>88</v>
      </c>
      <c r="C175" s="63" t="s">
        <v>92</v>
      </c>
      <c r="D175" s="64">
        <v>97</v>
      </c>
      <c r="E175" s="65">
        <v>98.5</v>
      </c>
      <c r="F175" s="65">
        <f t="shared" si="35"/>
        <v>25.17</v>
      </c>
      <c r="G175" s="66">
        <f t="shared" si="24"/>
        <v>0.38100913786253471</v>
      </c>
      <c r="H175" s="66">
        <f t="shared" si="25"/>
        <v>0.52046086611044895</v>
      </c>
      <c r="I175" s="67">
        <v>9.59</v>
      </c>
      <c r="J175" s="67">
        <v>3.51</v>
      </c>
      <c r="K175" s="67">
        <v>12.07</v>
      </c>
      <c r="L175" s="67">
        <v>2</v>
      </c>
      <c r="M175" s="67">
        <v>27.17</v>
      </c>
      <c r="N175" s="68">
        <v>-34759.667000000001</v>
      </c>
      <c r="O175" s="68">
        <v>206528.57</v>
      </c>
      <c r="P175" s="68">
        <v>22517.135999999999</v>
      </c>
      <c r="Q175" s="68">
        <v>46283.464999999997</v>
      </c>
      <c r="R175" s="68">
        <v>252812.035</v>
      </c>
      <c r="S175" s="68">
        <v>218052.36799999999</v>
      </c>
      <c r="T175" s="68">
        <f t="shared" si="26"/>
        <v>2338.0192791878171</v>
      </c>
      <c r="U175" s="68">
        <f t="shared" si="27"/>
        <v>1985.1292588832487</v>
      </c>
      <c r="V175" s="68">
        <f t="shared" si="28"/>
        <v>2096.7367512690357</v>
      </c>
      <c r="W175" s="68">
        <f t="shared" si="29"/>
        <v>212.54720719889247</v>
      </c>
      <c r="X175" s="69">
        <f t="shared" si="30"/>
        <v>180.4662962621135</v>
      </c>
    </row>
    <row r="176" spans="1:24">
      <c r="A176" s="60" t="str">
        <f t="shared" si="34"/>
        <v>91 - 120</v>
      </c>
      <c r="B176" s="41" t="s">
        <v>88</v>
      </c>
      <c r="C176" s="30" t="s">
        <v>98</v>
      </c>
      <c r="D176" s="25">
        <v>103</v>
      </c>
      <c r="E176" s="42">
        <v>107</v>
      </c>
      <c r="F176" s="42">
        <f t="shared" si="35"/>
        <v>26.25</v>
      </c>
      <c r="G176" s="43">
        <f t="shared" si="24"/>
        <v>0.35619047619047617</v>
      </c>
      <c r="H176" s="43">
        <f t="shared" si="25"/>
        <v>0.42285714285714282</v>
      </c>
      <c r="I176" s="44">
        <v>9.35</v>
      </c>
      <c r="J176" s="44">
        <v>1.75</v>
      </c>
      <c r="K176" s="44">
        <v>15.15</v>
      </c>
      <c r="L176" s="44">
        <v>2</v>
      </c>
      <c r="M176" s="44">
        <v>28.25</v>
      </c>
      <c r="N176" s="45">
        <v>-42336.212</v>
      </c>
      <c r="O176" s="45">
        <v>237593.84700000001</v>
      </c>
      <c r="P176" s="45">
        <v>27592.356</v>
      </c>
      <c r="Q176" s="45">
        <v>51226.298999999999</v>
      </c>
      <c r="R176" s="45">
        <v>288820.14600000001</v>
      </c>
      <c r="S176" s="45">
        <v>246483.93400000001</v>
      </c>
      <c r="T176" s="46">
        <f t="shared" si="26"/>
        <v>2441.381214953271</v>
      </c>
      <c r="U176" s="46">
        <f t="shared" si="27"/>
        <v>2045.7156822429906</v>
      </c>
      <c r="V176" s="46">
        <f t="shared" si="28"/>
        <v>2220.5032429906541</v>
      </c>
      <c r="W176" s="46">
        <f t="shared" si="29"/>
        <v>221.94374681393373</v>
      </c>
      <c r="X176" s="47">
        <f t="shared" si="30"/>
        <v>185.97415293118095</v>
      </c>
    </row>
    <row r="177" spans="1:24">
      <c r="A177" s="61" t="str">
        <f t="shared" si="34"/>
        <v>91 - 120</v>
      </c>
      <c r="B177" s="62" t="s">
        <v>88</v>
      </c>
      <c r="C177" s="63" t="s">
        <v>99</v>
      </c>
      <c r="D177" s="64">
        <v>105</v>
      </c>
      <c r="E177" s="65">
        <v>107.375</v>
      </c>
      <c r="F177" s="65">
        <f t="shared" si="35"/>
        <v>32.480000000000004</v>
      </c>
      <c r="G177" s="66">
        <f t="shared" si="24"/>
        <v>0.23091133004926107</v>
      </c>
      <c r="H177" s="66">
        <f t="shared" si="25"/>
        <v>0.50431034482758619</v>
      </c>
      <c r="I177" s="67">
        <v>7.5</v>
      </c>
      <c r="J177" s="67">
        <v>8.8800000000000008</v>
      </c>
      <c r="K177" s="67">
        <v>16.100000000000001</v>
      </c>
      <c r="L177" s="67">
        <v>3</v>
      </c>
      <c r="M177" s="67">
        <v>35.479999999999997</v>
      </c>
      <c r="N177" s="68">
        <v>-39442.978999999999</v>
      </c>
      <c r="O177" s="68">
        <v>231924.59099999999</v>
      </c>
      <c r="P177" s="68">
        <v>27237.276000000002</v>
      </c>
      <c r="Q177" s="68">
        <v>50845.277000000002</v>
      </c>
      <c r="R177" s="68">
        <v>282769.86800000002</v>
      </c>
      <c r="S177" s="68">
        <v>243326.889</v>
      </c>
      <c r="T177" s="68">
        <f t="shared" si="26"/>
        <v>2379.8145937136205</v>
      </c>
      <c r="U177" s="68">
        <f t="shared" si="27"/>
        <v>2012.4760232828869</v>
      </c>
      <c r="V177" s="68">
        <f t="shared" si="28"/>
        <v>2159.949625145518</v>
      </c>
      <c r="W177" s="68">
        <f t="shared" si="29"/>
        <v>216.34678124669279</v>
      </c>
      <c r="X177" s="69">
        <f t="shared" si="30"/>
        <v>182.95236575298972</v>
      </c>
    </row>
    <row r="178" spans="1:24">
      <c r="A178" s="60" t="str">
        <f t="shared" si="34"/>
        <v>91 - 120</v>
      </c>
      <c r="B178" s="41" t="s">
        <v>88</v>
      </c>
      <c r="C178" s="30" t="s">
        <v>102</v>
      </c>
      <c r="D178" s="25">
        <v>97</v>
      </c>
      <c r="E178" s="42">
        <v>98.125</v>
      </c>
      <c r="F178" s="42">
        <f t="shared" si="35"/>
        <v>27.53</v>
      </c>
      <c r="G178" s="43">
        <f t="shared" si="24"/>
        <v>0.34544133672357424</v>
      </c>
      <c r="H178" s="43">
        <f t="shared" si="25"/>
        <v>0.38721394841990553</v>
      </c>
      <c r="I178" s="44">
        <v>9.51</v>
      </c>
      <c r="J178" s="44">
        <v>1.1499999999999999</v>
      </c>
      <c r="K178" s="44">
        <v>16.87</v>
      </c>
      <c r="L178" s="44">
        <v>2</v>
      </c>
      <c r="M178" s="44">
        <v>29.53</v>
      </c>
      <c r="N178" s="45">
        <v>-35816.495000000003</v>
      </c>
      <c r="O178" s="45">
        <v>239206.51</v>
      </c>
      <c r="P178" s="45">
        <v>24049.536</v>
      </c>
      <c r="Q178" s="45">
        <v>52063.288</v>
      </c>
      <c r="R178" s="45">
        <v>291269.79800000001</v>
      </c>
      <c r="S178" s="45">
        <v>255453.30300000001</v>
      </c>
      <c r="T178" s="46">
        <f t="shared" si="26"/>
        <v>2723.2638165605094</v>
      </c>
      <c r="U178" s="46">
        <f t="shared" si="27"/>
        <v>2358.2549503184714</v>
      </c>
      <c r="V178" s="46">
        <f t="shared" si="28"/>
        <v>2437.7733503184713</v>
      </c>
      <c r="W178" s="46">
        <f t="shared" si="29"/>
        <v>247.56943786913723</v>
      </c>
      <c r="X178" s="47">
        <f t="shared" si="30"/>
        <v>214.38681366531557</v>
      </c>
    </row>
    <row r="179" spans="1:24">
      <c r="A179" s="61" t="str">
        <f t="shared" si="34"/>
        <v>91 - 120</v>
      </c>
      <c r="B179" s="62" t="s">
        <v>88</v>
      </c>
      <c r="C179" s="63" t="s">
        <v>104</v>
      </c>
      <c r="D179" s="64">
        <v>99</v>
      </c>
      <c r="E179" s="65">
        <v>101.5</v>
      </c>
      <c r="F179" s="65">
        <f t="shared" si="35"/>
        <v>27.29</v>
      </c>
      <c r="G179" s="66">
        <f t="shared" si="24"/>
        <v>0.17039208501282524</v>
      </c>
      <c r="H179" s="66">
        <f t="shared" si="25"/>
        <v>0.48479296445584469</v>
      </c>
      <c r="I179" s="67">
        <v>4.6500000000000004</v>
      </c>
      <c r="J179" s="67">
        <v>8.58</v>
      </c>
      <c r="K179" s="67">
        <v>14.06</v>
      </c>
      <c r="L179" s="67">
        <v>2.54</v>
      </c>
      <c r="M179" s="67">
        <v>29.83</v>
      </c>
      <c r="N179" s="68">
        <v>-39349.887000000002</v>
      </c>
      <c r="O179" s="68">
        <v>227555.14499999999</v>
      </c>
      <c r="P179" s="68">
        <v>31889.207999999999</v>
      </c>
      <c r="Q179" s="68">
        <v>62443.072999999997</v>
      </c>
      <c r="R179" s="68">
        <v>289998.21799999999</v>
      </c>
      <c r="S179" s="68">
        <v>250648.33100000001</v>
      </c>
      <c r="T179" s="68">
        <f t="shared" si="26"/>
        <v>2542.9459113300495</v>
      </c>
      <c r="U179" s="68">
        <f t="shared" si="27"/>
        <v>2155.2622955665029</v>
      </c>
      <c r="V179" s="68">
        <f t="shared" si="28"/>
        <v>2241.9226108374382</v>
      </c>
      <c r="W179" s="68">
        <f t="shared" si="29"/>
        <v>231.1769010300045</v>
      </c>
      <c r="X179" s="69">
        <f t="shared" si="30"/>
        <v>195.93293596059118</v>
      </c>
    </row>
    <row r="180" spans="1:24">
      <c r="A180" s="60" t="str">
        <f t="shared" si="34"/>
        <v>91 - 120</v>
      </c>
      <c r="B180" s="41" t="s">
        <v>88</v>
      </c>
      <c r="C180" s="30" t="s">
        <v>106</v>
      </c>
      <c r="D180" s="25">
        <v>114</v>
      </c>
      <c r="E180" s="42">
        <v>117.625</v>
      </c>
      <c r="F180" s="42">
        <f t="shared" si="35"/>
        <v>31.659999999999997</v>
      </c>
      <c r="G180" s="43">
        <f t="shared" si="24"/>
        <v>0.18698673404927355</v>
      </c>
      <c r="H180" s="43">
        <f t="shared" si="25"/>
        <v>0.36923562855337966</v>
      </c>
      <c r="I180" s="44">
        <v>5.92</v>
      </c>
      <c r="J180" s="44">
        <v>5.77</v>
      </c>
      <c r="K180" s="44">
        <v>19.97</v>
      </c>
      <c r="L180" s="44">
        <v>0</v>
      </c>
      <c r="M180" s="44">
        <v>31.66</v>
      </c>
      <c r="N180" s="45">
        <v>-43085.387999999999</v>
      </c>
      <c r="O180" s="45">
        <v>210014.785</v>
      </c>
      <c r="P180" s="45">
        <v>29513.867999999999</v>
      </c>
      <c r="Q180" s="45">
        <v>71937.797000000006</v>
      </c>
      <c r="R180" s="45">
        <v>281952.58199999999</v>
      </c>
      <c r="S180" s="45">
        <v>238867.19399999999</v>
      </c>
      <c r="T180" s="46">
        <f t="shared" si="26"/>
        <v>2146.131468650372</v>
      </c>
      <c r="U180" s="46">
        <f t="shared" si="27"/>
        <v>1779.8369904357066</v>
      </c>
      <c r="V180" s="46">
        <f t="shared" si="28"/>
        <v>1785.4604463336875</v>
      </c>
      <c r="W180" s="46">
        <f t="shared" si="29"/>
        <v>195.10286078639746</v>
      </c>
      <c r="X180" s="47">
        <f t="shared" si="30"/>
        <v>161.80336276688243</v>
      </c>
    </row>
    <row r="181" spans="1:24">
      <c r="A181" s="61" t="str">
        <f t="shared" si="34"/>
        <v>91 - 120</v>
      </c>
      <c r="B181" s="62" t="s">
        <v>110</v>
      </c>
      <c r="C181" s="63" t="s">
        <v>116</v>
      </c>
      <c r="D181" s="64">
        <v>96</v>
      </c>
      <c r="E181" s="65">
        <v>99.125</v>
      </c>
      <c r="F181" s="65">
        <f t="shared" si="35"/>
        <v>23.32</v>
      </c>
      <c r="G181" s="66">
        <f t="shared" si="24"/>
        <v>0.33919382504288165</v>
      </c>
      <c r="H181" s="66">
        <f t="shared" si="25"/>
        <v>0.33919382504288165</v>
      </c>
      <c r="I181" s="67">
        <v>7.91</v>
      </c>
      <c r="J181" s="67">
        <v>0</v>
      </c>
      <c r="K181" s="67">
        <v>15.41</v>
      </c>
      <c r="L181" s="67">
        <v>1.63</v>
      </c>
      <c r="M181" s="67">
        <v>24.95</v>
      </c>
      <c r="N181" s="68">
        <v>-43626.752999999997</v>
      </c>
      <c r="O181" s="68">
        <v>178660.64600000001</v>
      </c>
      <c r="P181" s="68">
        <v>37312.980000000003</v>
      </c>
      <c r="Q181" s="68">
        <v>65008.446000000004</v>
      </c>
      <c r="R181" s="68">
        <v>243669.092</v>
      </c>
      <c r="S181" s="68">
        <v>200042.33900000001</v>
      </c>
      <c r="T181" s="68">
        <f t="shared" si="26"/>
        <v>2081.776665825977</v>
      </c>
      <c r="U181" s="68">
        <f t="shared" si="27"/>
        <v>1641.6580983606557</v>
      </c>
      <c r="V181" s="68">
        <f t="shared" si="28"/>
        <v>1802.3772610340479</v>
      </c>
      <c r="W181" s="68">
        <f t="shared" si="29"/>
        <v>189.25242416599792</v>
      </c>
      <c r="X181" s="69">
        <f t="shared" si="30"/>
        <v>149.24164530551414</v>
      </c>
    </row>
    <row r="182" spans="1:24">
      <c r="A182" s="60" t="str">
        <f t="shared" si="34"/>
        <v>91 - 120</v>
      </c>
      <c r="B182" s="41" t="s">
        <v>110</v>
      </c>
      <c r="C182" s="30" t="s">
        <v>118</v>
      </c>
      <c r="D182" s="25">
        <v>94</v>
      </c>
      <c r="E182" s="42">
        <v>93.875</v>
      </c>
      <c r="F182" s="42">
        <f t="shared" si="35"/>
        <v>24.52</v>
      </c>
      <c r="G182" s="43">
        <f t="shared" si="24"/>
        <v>0.16313213703099511</v>
      </c>
      <c r="H182" s="43">
        <f t="shared" si="25"/>
        <v>0.2365415986949429</v>
      </c>
      <c r="I182" s="44">
        <v>4</v>
      </c>
      <c r="J182" s="44">
        <v>1.8</v>
      </c>
      <c r="K182" s="44">
        <v>18.72</v>
      </c>
      <c r="L182" s="44">
        <v>2.4900000000000002</v>
      </c>
      <c r="M182" s="44">
        <v>27.01</v>
      </c>
      <c r="N182" s="45">
        <v>-41410.387000000002</v>
      </c>
      <c r="O182" s="45">
        <v>187841.174</v>
      </c>
      <c r="P182" s="45">
        <v>49391.843999999997</v>
      </c>
      <c r="Q182" s="45">
        <v>81271.634999999995</v>
      </c>
      <c r="R182" s="45">
        <v>269112.80900000001</v>
      </c>
      <c r="S182" s="45">
        <v>227702.42199999999</v>
      </c>
      <c r="T182" s="46">
        <f t="shared" si="26"/>
        <v>2340.5695339547274</v>
      </c>
      <c r="U182" s="46">
        <f t="shared" si="27"/>
        <v>1899.4469027962714</v>
      </c>
      <c r="V182" s="46">
        <f t="shared" si="28"/>
        <v>2000.9712276964049</v>
      </c>
      <c r="W182" s="46">
        <f t="shared" si="29"/>
        <v>212.77904854133885</v>
      </c>
      <c r="X182" s="47">
        <f t="shared" si="30"/>
        <v>172.6769911632974</v>
      </c>
    </row>
    <row r="183" spans="1:24">
      <c r="A183" s="61" t="str">
        <f t="shared" si="34"/>
        <v>91 - 120</v>
      </c>
      <c r="B183" s="62" t="s">
        <v>120</v>
      </c>
      <c r="C183" s="63" t="s">
        <v>122</v>
      </c>
      <c r="D183" s="64">
        <v>102</v>
      </c>
      <c r="E183" s="65">
        <v>106.875</v>
      </c>
      <c r="F183" s="65">
        <f t="shared" si="35"/>
        <v>28.22</v>
      </c>
      <c r="G183" s="66">
        <f t="shared" si="24"/>
        <v>0.47909284195605956</v>
      </c>
      <c r="H183" s="66">
        <f t="shared" si="25"/>
        <v>0.65095676824946835</v>
      </c>
      <c r="I183" s="67">
        <v>13.52</v>
      </c>
      <c r="J183" s="67">
        <v>4.8499999999999996</v>
      </c>
      <c r="K183" s="67">
        <v>9.85</v>
      </c>
      <c r="L183" s="67">
        <v>1.1399999999999999</v>
      </c>
      <c r="M183" s="67">
        <v>29.36</v>
      </c>
      <c r="N183" s="68">
        <v>-38955.642999999996</v>
      </c>
      <c r="O183" s="68">
        <v>217120.89199999999</v>
      </c>
      <c r="P183" s="68">
        <v>17370.612000000001</v>
      </c>
      <c r="Q183" s="68">
        <v>36541.976999999999</v>
      </c>
      <c r="R183" s="68">
        <v>253662.86900000001</v>
      </c>
      <c r="S183" s="68">
        <v>214707.226</v>
      </c>
      <c r="T183" s="68">
        <f t="shared" si="26"/>
        <v>2210.9217029239767</v>
      </c>
      <c r="U183" s="68">
        <f t="shared" si="27"/>
        <v>1846.4244584795322</v>
      </c>
      <c r="V183" s="68">
        <f t="shared" si="28"/>
        <v>2031.5405099415204</v>
      </c>
      <c r="W183" s="68">
        <f t="shared" si="29"/>
        <v>200.99288208399787</v>
      </c>
      <c r="X183" s="69">
        <f t="shared" si="30"/>
        <v>167.85676895268475</v>
      </c>
    </row>
    <row r="184" spans="1:24">
      <c r="A184" s="60" t="str">
        <f t="shared" si="34"/>
        <v>91 - 120</v>
      </c>
      <c r="B184" s="41" t="s">
        <v>120</v>
      </c>
      <c r="C184" s="30" t="s">
        <v>125</v>
      </c>
      <c r="D184" s="25">
        <v>110</v>
      </c>
      <c r="E184" s="42">
        <v>114.25</v>
      </c>
      <c r="F184" s="42">
        <f t="shared" si="35"/>
        <v>39.69</v>
      </c>
      <c r="G184" s="43">
        <f t="shared" si="24"/>
        <v>0.26706979087931471</v>
      </c>
      <c r="H184" s="43">
        <f t="shared" si="25"/>
        <v>0.38246409674981108</v>
      </c>
      <c r="I184" s="44">
        <v>10.6</v>
      </c>
      <c r="J184" s="44">
        <v>4.58</v>
      </c>
      <c r="K184" s="44">
        <v>24.51</v>
      </c>
      <c r="L184" s="44">
        <v>0</v>
      </c>
      <c r="M184" s="44">
        <v>39.69</v>
      </c>
      <c r="N184" s="45">
        <v>-44165.095000000001</v>
      </c>
      <c r="O184" s="45">
        <v>265484.18099999998</v>
      </c>
      <c r="P184" s="45">
        <v>20254.788</v>
      </c>
      <c r="Q184" s="45">
        <v>52443.915999999997</v>
      </c>
      <c r="R184" s="45">
        <v>317928.09700000001</v>
      </c>
      <c r="S184" s="45">
        <v>273763.00199999998</v>
      </c>
      <c r="T184" s="46">
        <f t="shared" si="26"/>
        <v>2605.4556586433259</v>
      </c>
      <c r="U184" s="46">
        <f t="shared" si="27"/>
        <v>2218.8902757111596</v>
      </c>
      <c r="V184" s="46">
        <f t="shared" si="28"/>
        <v>2323.7127439824944</v>
      </c>
      <c r="W184" s="46">
        <f t="shared" si="29"/>
        <v>236.85960533121144</v>
      </c>
      <c r="X184" s="47">
        <f t="shared" si="30"/>
        <v>201.71729779192358</v>
      </c>
    </row>
    <row r="185" spans="1:24">
      <c r="A185" s="61" t="str">
        <f t="shared" si="34"/>
        <v>91 - 120</v>
      </c>
      <c r="B185" s="62" t="s">
        <v>120</v>
      </c>
      <c r="C185" s="63" t="s">
        <v>126</v>
      </c>
      <c r="D185" s="64">
        <v>109</v>
      </c>
      <c r="E185" s="65">
        <v>113.75</v>
      </c>
      <c r="F185" s="65">
        <f t="shared" si="35"/>
        <v>32.520000000000003</v>
      </c>
      <c r="G185" s="66">
        <f t="shared" si="24"/>
        <v>0.21432964329643295</v>
      </c>
      <c r="H185" s="66">
        <f t="shared" si="25"/>
        <v>0.33087330873308729</v>
      </c>
      <c r="I185" s="67">
        <v>6.97</v>
      </c>
      <c r="J185" s="67">
        <v>3.79</v>
      </c>
      <c r="K185" s="67">
        <v>21.76</v>
      </c>
      <c r="L185" s="67">
        <v>0</v>
      </c>
      <c r="M185" s="67">
        <v>32.520000000000003</v>
      </c>
      <c r="N185" s="68">
        <v>-44278.326000000001</v>
      </c>
      <c r="O185" s="68">
        <v>210083.448</v>
      </c>
      <c r="P185" s="68">
        <v>17598.732</v>
      </c>
      <c r="Q185" s="68">
        <v>43513.008999999998</v>
      </c>
      <c r="R185" s="68">
        <v>253596.45699999999</v>
      </c>
      <c r="S185" s="68">
        <v>209318.13099999999</v>
      </c>
      <c r="T185" s="68">
        <f t="shared" si="26"/>
        <v>2074.7052747252746</v>
      </c>
      <c r="U185" s="68">
        <f t="shared" si="27"/>
        <v>1685.4452659340659</v>
      </c>
      <c r="V185" s="68">
        <f t="shared" si="28"/>
        <v>1846.887454945055</v>
      </c>
      <c r="W185" s="68">
        <f t="shared" si="29"/>
        <v>188.60957042957043</v>
      </c>
      <c r="X185" s="69">
        <f t="shared" si="30"/>
        <v>153.22229690309689</v>
      </c>
    </row>
    <row r="186" spans="1:24">
      <c r="A186" s="60" t="str">
        <f t="shared" si="34"/>
        <v>91 - 120</v>
      </c>
      <c r="B186" s="41" t="s">
        <v>120</v>
      </c>
      <c r="C186" s="30" t="s">
        <v>127</v>
      </c>
      <c r="D186" s="25">
        <v>105</v>
      </c>
      <c r="E186" s="42">
        <v>107.75</v>
      </c>
      <c r="F186" s="42">
        <f t="shared" si="35"/>
        <v>31.92</v>
      </c>
      <c r="G186" s="43">
        <f t="shared" si="24"/>
        <v>0.31046365914786966</v>
      </c>
      <c r="H186" s="43">
        <f t="shared" si="25"/>
        <v>0.44736842105263158</v>
      </c>
      <c r="I186" s="44">
        <v>9.91</v>
      </c>
      <c r="J186" s="44">
        <v>4.37</v>
      </c>
      <c r="K186" s="44">
        <v>17.64</v>
      </c>
      <c r="L186" s="44">
        <v>1.1299999999999999</v>
      </c>
      <c r="M186" s="44">
        <v>33.049999999999997</v>
      </c>
      <c r="N186" s="45">
        <v>-36715.521000000001</v>
      </c>
      <c r="O186" s="45">
        <v>200311.94699999999</v>
      </c>
      <c r="P186" s="45">
        <v>17517.096000000001</v>
      </c>
      <c r="Q186" s="45">
        <v>39529.004000000001</v>
      </c>
      <c r="R186" s="45">
        <v>239840.951</v>
      </c>
      <c r="S186" s="45">
        <v>203125.43</v>
      </c>
      <c r="T186" s="46">
        <f t="shared" si="26"/>
        <v>2063.3304408352669</v>
      </c>
      <c r="U186" s="46">
        <f t="shared" si="27"/>
        <v>1722.5831461716937</v>
      </c>
      <c r="V186" s="46">
        <f t="shared" si="28"/>
        <v>1859.0435916473316</v>
      </c>
      <c r="W186" s="46">
        <f t="shared" si="29"/>
        <v>187.57549462138789</v>
      </c>
      <c r="X186" s="47">
        <f t="shared" si="30"/>
        <v>156.59846783379032</v>
      </c>
    </row>
    <row r="187" spans="1:24">
      <c r="A187" s="61" t="str">
        <f t="shared" si="34"/>
        <v>91 - 120</v>
      </c>
      <c r="B187" s="62" t="s">
        <v>136</v>
      </c>
      <c r="C187" s="63" t="s">
        <v>141</v>
      </c>
      <c r="D187" s="64">
        <v>99</v>
      </c>
      <c r="E187" s="65">
        <v>104.75</v>
      </c>
      <c r="F187" s="65">
        <f t="shared" si="35"/>
        <v>23.75</v>
      </c>
      <c r="G187" s="66">
        <f t="shared" si="24"/>
        <v>0.26947368421052631</v>
      </c>
      <c r="H187" s="66">
        <f t="shared" si="25"/>
        <v>0.39157894736842108</v>
      </c>
      <c r="I187" s="67">
        <v>6.4</v>
      </c>
      <c r="J187" s="67">
        <v>2.9</v>
      </c>
      <c r="K187" s="67">
        <v>14.45</v>
      </c>
      <c r="L187" s="67">
        <v>2</v>
      </c>
      <c r="M187" s="67">
        <v>25.75</v>
      </c>
      <c r="N187" s="68">
        <v>-43502</v>
      </c>
      <c r="O187" s="68">
        <v>160213</v>
      </c>
      <c r="P187" s="68">
        <v>57745</v>
      </c>
      <c r="Q187" s="68">
        <v>78883</v>
      </c>
      <c r="R187" s="68">
        <f>+Q187+O187</f>
        <v>239096</v>
      </c>
      <c r="S187" s="68">
        <f>+R187+N187</f>
        <v>195594</v>
      </c>
      <c r="T187" s="68">
        <f t="shared" si="26"/>
        <v>1731.27446300716</v>
      </c>
      <c r="U187" s="68">
        <f t="shared" si="27"/>
        <v>1315.9809069212411</v>
      </c>
      <c r="V187" s="68">
        <f t="shared" si="28"/>
        <v>1529.4797136038187</v>
      </c>
      <c r="W187" s="68">
        <f t="shared" si="29"/>
        <v>157.38858754610544</v>
      </c>
      <c r="X187" s="69">
        <f t="shared" si="30"/>
        <v>119.63462790193101</v>
      </c>
    </row>
    <row r="188" spans="1:24">
      <c r="A188" s="60" t="str">
        <f t="shared" si="34"/>
        <v>91 - 120</v>
      </c>
      <c r="B188" s="41" t="s">
        <v>142</v>
      </c>
      <c r="C188" s="30" t="s">
        <v>144</v>
      </c>
      <c r="D188" s="25">
        <v>91</v>
      </c>
      <c r="E188" s="42">
        <v>95</v>
      </c>
      <c r="F188" s="42">
        <f t="shared" si="35"/>
        <v>23.049999999999997</v>
      </c>
      <c r="G188" s="43">
        <f t="shared" si="24"/>
        <v>0.37917570498915409</v>
      </c>
      <c r="H188" s="43">
        <f t="shared" si="25"/>
        <v>0.41995661605206075</v>
      </c>
      <c r="I188" s="44">
        <v>8.74</v>
      </c>
      <c r="J188" s="44">
        <v>0.94</v>
      </c>
      <c r="K188" s="44">
        <v>13.37</v>
      </c>
      <c r="L188" s="44">
        <v>2.0299999999999998</v>
      </c>
      <c r="M188" s="44">
        <v>25.08</v>
      </c>
      <c r="N188" s="45">
        <v>-36226.131999999998</v>
      </c>
      <c r="O188" s="45">
        <v>176021.03599999999</v>
      </c>
      <c r="P188" s="45">
        <v>14960.244000000001</v>
      </c>
      <c r="Q188" s="45">
        <v>42747.69</v>
      </c>
      <c r="R188" s="45">
        <v>218768.726</v>
      </c>
      <c r="S188" s="45">
        <v>182542.59400000001</v>
      </c>
      <c r="T188" s="46">
        <f t="shared" si="26"/>
        <v>2145.352442105263</v>
      </c>
      <c r="U188" s="46">
        <f t="shared" si="27"/>
        <v>1764.0247368421053</v>
      </c>
      <c r="V188" s="46">
        <f t="shared" si="28"/>
        <v>1852.8530105263158</v>
      </c>
      <c r="W188" s="46">
        <f t="shared" si="29"/>
        <v>195.03204019138755</v>
      </c>
      <c r="X188" s="47">
        <f t="shared" si="30"/>
        <v>160.36588516746411</v>
      </c>
    </row>
    <row r="189" spans="1:24">
      <c r="A189" s="61" t="str">
        <f t="shared" si="34"/>
        <v>91 - 120</v>
      </c>
      <c r="B189" s="62" t="s">
        <v>142</v>
      </c>
      <c r="C189" s="63" t="s">
        <v>145</v>
      </c>
      <c r="D189" s="64">
        <v>90</v>
      </c>
      <c r="E189" s="65">
        <v>92.25</v>
      </c>
      <c r="F189" s="65">
        <f t="shared" si="35"/>
        <v>23.189999999999998</v>
      </c>
      <c r="G189" s="66">
        <f t="shared" si="24"/>
        <v>0.2449331608451919</v>
      </c>
      <c r="H189" s="66">
        <f t="shared" si="25"/>
        <v>0.53514445881845629</v>
      </c>
      <c r="I189" s="67">
        <v>5.68</v>
      </c>
      <c r="J189" s="67">
        <v>6.73</v>
      </c>
      <c r="K189" s="67">
        <v>10.78</v>
      </c>
      <c r="L189" s="67">
        <v>2.06</v>
      </c>
      <c r="M189" s="67">
        <v>25.25</v>
      </c>
      <c r="N189" s="68">
        <v>-34516.648000000001</v>
      </c>
      <c r="O189" s="68">
        <v>167881.80799999999</v>
      </c>
      <c r="P189" s="68">
        <v>11583.948</v>
      </c>
      <c r="Q189" s="68">
        <v>37004.618000000002</v>
      </c>
      <c r="R189" s="68">
        <v>204886.42600000001</v>
      </c>
      <c r="S189" s="68">
        <v>170369.77799999999</v>
      </c>
      <c r="T189" s="68">
        <f t="shared" si="26"/>
        <v>2095.4198157181572</v>
      </c>
      <c r="U189" s="68">
        <f t="shared" si="27"/>
        <v>1721.2556097560973</v>
      </c>
      <c r="V189" s="68">
        <f t="shared" si="28"/>
        <v>1819.8569972899727</v>
      </c>
      <c r="W189" s="68">
        <f t="shared" si="29"/>
        <v>190.49271051983249</v>
      </c>
      <c r="X189" s="69">
        <f t="shared" si="30"/>
        <v>156.47778270509977</v>
      </c>
    </row>
    <row r="190" spans="1:24">
      <c r="A190" s="60" t="str">
        <f t="shared" si="34"/>
        <v>91 - 120</v>
      </c>
      <c r="B190" s="41" t="s">
        <v>142</v>
      </c>
      <c r="C190" s="30" t="s">
        <v>147</v>
      </c>
      <c r="D190" s="25">
        <v>93</v>
      </c>
      <c r="E190" s="42">
        <v>95.875</v>
      </c>
      <c r="F190" s="42">
        <f t="shared" si="35"/>
        <v>22.04</v>
      </c>
      <c r="G190" s="43">
        <f t="shared" si="24"/>
        <v>0.28493647912885667</v>
      </c>
      <c r="H190" s="43">
        <f t="shared" si="25"/>
        <v>0.93284936479128855</v>
      </c>
      <c r="I190" s="44">
        <v>6.28</v>
      </c>
      <c r="J190" s="44">
        <v>14.28</v>
      </c>
      <c r="K190" s="44">
        <v>1.48</v>
      </c>
      <c r="L190" s="44">
        <v>1.93</v>
      </c>
      <c r="M190" s="44">
        <v>23.97</v>
      </c>
      <c r="N190" s="45">
        <v>-33895.080999999998</v>
      </c>
      <c r="O190" s="45">
        <v>156810.96299999999</v>
      </c>
      <c r="P190" s="45">
        <v>30312.696</v>
      </c>
      <c r="Q190" s="45">
        <v>53538.13</v>
      </c>
      <c r="R190" s="45">
        <v>210349.09299999999</v>
      </c>
      <c r="S190" s="45">
        <v>176454.01199999999</v>
      </c>
      <c r="T190" s="46">
        <f t="shared" si="26"/>
        <v>1877.8242190352021</v>
      </c>
      <c r="U190" s="46">
        <f t="shared" si="27"/>
        <v>1524.2901277705344</v>
      </c>
      <c r="V190" s="46">
        <f t="shared" si="28"/>
        <v>1635.5771890482397</v>
      </c>
      <c r="W190" s="46">
        <f t="shared" si="29"/>
        <v>170.71129263956382</v>
      </c>
      <c r="X190" s="47">
        <f t="shared" si="30"/>
        <v>138.5718297973213</v>
      </c>
    </row>
    <row r="191" spans="1:24">
      <c r="A191" s="61" t="str">
        <f t="shared" si="34"/>
        <v>91 - 120</v>
      </c>
      <c r="B191" s="62" t="s">
        <v>142</v>
      </c>
      <c r="C191" s="63" t="s">
        <v>148</v>
      </c>
      <c r="D191" s="64">
        <v>102</v>
      </c>
      <c r="E191" s="65">
        <v>103.625</v>
      </c>
      <c r="F191" s="65">
        <f t="shared" si="35"/>
        <v>29</v>
      </c>
      <c r="G191" s="66">
        <f t="shared" si="24"/>
        <v>0.23275862068965517</v>
      </c>
      <c r="H191" s="66">
        <f t="shared" si="25"/>
        <v>0.23275862068965517</v>
      </c>
      <c r="I191" s="67">
        <v>6.75</v>
      </c>
      <c r="J191" s="67">
        <v>0</v>
      </c>
      <c r="K191" s="67">
        <v>22.25</v>
      </c>
      <c r="L191" s="67">
        <v>0</v>
      </c>
      <c r="M191" s="67">
        <v>29</v>
      </c>
      <c r="N191" s="68">
        <v>-38301.067000000003</v>
      </c>
      <c r="O191" s="68">
        <v>180000.18</v>
      </c>
      <c r="P191" s="68">
        <v>14319.396000000001</v>
      </c>
      <c r="Q191" s="68">
        <v>46362.523999999998</v>
      </c>
      <c r="R191" s="68">
        <v>226362.704</v>
      </c>
      <c r="S191" s="68">
        <v>188061.63699999999</v>
      </c>
      <c r="T191" s="68">
        <f t="shared" si="26"/>
        <v>2046.2562895054282</v>
      </c>
      <c r="U191" s="68">
        <f t="shared" si="27"/>
        <v>1676.6440627261759</v>
      </c>
      <c r="V191" s="68">
        <f t="shared" si="28"/>
        <v>1737.0343063932448</v>
      </c>
      <c r="W191" s="68">
        <f t="shared" si="29"/>
        <v>186.02329904594802</v>
      </c>
      <c r="X191" s="69">
        <f t="shared" si="30"/>
        <v>152.42218752056144</v>
      </c>
    </row>
    <row r="192" spans="1:24">
      <c r="A192" s="60" t="str">
        <f t="shared" si="34"/>
        <v>91 - 120</v>
      </c>
      <c r="B192" s="41" t="s">
        <v>149</v>
      </c>
      <c r="C192" s="30" t="s">
        <v>150</v>
      </c>
      <c r="D192" s="25">
        <v>103</v>
      </c>
      <c r="E192" s="42">
        <v>99.375</v>
      </c>
      <c r="F192" s="42">
        <f t="shared" si="35"/>
        <v>24.25</v>
      </c>
      <c r="G192" s="43">
        <f t="shared" si="24"/>
        <v>0.25690721649484538</v>
      </c>
      <c r="H192" s="43">
        <f t="shared" si="25"/>
        <v>0.45484536082474231</v>
      </c>
      <c r="I192" s="44">
        <v>6.23</v>
      </c>
      <c r="J192" s="44">
        <v>4.8</v>
      </c>
      <c r="K192" s="44">
        <v>13.22</v>
      </c>
      <c r="L192" s="44">
        <v>2</v>
      </c>
      <c r="M192" s="44">
        <v>26.25</v>
      </c>
      <c r="N192" s="45">
        <v>-42309.627999999997</v>
      </c>
      <c r="O192" s="45">
        <v>193269.36300000001</v>
      </c>
      <c r="P192" s="45">
        <v>34932.6</v>
      </c>
      <c r="Q192" s="45">
        <v>60619.608</v>
      </c>
      <c r="R192" s="45">
        <v>253888.97099999999</v>
      </c>
      <c r="S192" s="45">
        <v>211579.34299999999</v>
      </c>
      <c r="T192" s="46">
        <f t="shared" si="26"/>
        <v>2203.3345509433962</v>
      </c>
      <c r="U192" s="46">
        <f t="shared" si="27"/>
        <v>1777.5772880503143</v>
      </c>
      <c r="V192" s="46">
        <f t="shared" si="28"/>
        <v>1944.8489358490567</v>
      </c>
      <c r="W192" s="46">
        <f t="shared" si="29"/>
        <v>200.3031409948542</v>
      </c>
      <c r="X192" s="47">
        <f t="shared" si="30"/>
        <v>161.5979352773013</v>
      </c>
    </row>
    <row r="193" spans="1:24">
      <c r="A193" s="61" t="str">
        <f t="shared" si="34"/>
        <v>91 - 120</v>
      </c>
      <c r="B193" s="62" t="s">
        <v>206</v>
      </c>
      <c r="C193" s="63" t="s">
        <v>209</v>
      </c>
      <c r="D193" s="64">
        <v>100</v>
      </c>
      <c r="E193" s="65">
        <v>99.875</v>
      </c>
      <c r="F193" s="65">
        <f t="shared" si="35"/>
        <v>27.03</v>
      </c>
      <c r="G193" s="66">
        <f t="shared" si="24"/>
        <v>0.4990751017388087</v>
      </c>
      <c r="H193" s="66">
        <f t="shared" si="25"/>
        <v>0.51757306696263405</v>
      </c>
      <c r="I193" s="67">
        <v>13.49</v>
      </c>
      <c r="J193" s="67">
        <v>0.5</v>
      </c>
      <c r="K193" s="67">
        <v>13.04</v>
      </c>
      <c r="L193" s="67">
        <v>2.6</v>
      </c>
      <c r="M193" s="67">
        <v>29.63</v>
      </c>
      <c r="N193" s="68">
        <v>-48927.135999999999</v>
      </c>
      <c r="O193" s="68">
        <v>177745.62599999999</v>
      </c>
      <c r="P193" s="68">
        <v>18257.255000000001</v>
      </c>
      <c r="Q193" s="68">
        <v>37268.387999999999</v>
      </c>
      <c r="R193" s="68">
        <v>215014.014</v>
      </c>
      <c r="S193" s="68">
        <v>166086.878</v>
      </c>
      <c r="T193" s="68">
        <f t="shared" si="26"/>
        <v>1970.0301276595744</v>
      </c>
      <c r="U193" s="68">
        <f t="shared" si="27"/>
        <v>1480.1464130162703</v>
      </c>
      <c r="V193" s="68">
        <f t="shared" si="28"/>
        <v>1779.6808610763453</v>
      </c>
      <c r="W193" s="68">
        <f t="shared" si="29"/>
        <v>179.09364796905223</v>
      </c>
      <c r="X193" s="69">
        <f t="shared" si="30"/>
        <v>134.55876481966095</v>
      </c>
    </row>
    <row r="194" spans="1:24">
      <c r="A194" s="60" t="str">
        <f t="shared" si="34"/>
        <v>91 - 120</v>
      </c>
      <c r="B194" s="41" t="s">
        <v>206</v>
      </c>
      <c r="C194" s="30" t="s">
        <v>210</v>
      </c>
      <c r="D194" s="25">
        <v>117</v>
      </c>
      <c r="E194" s="42">
        <v>117.375</v>
      </c>
      <c r="F194" s="42">
        <f t="shared" si="35"/>
        <v>30.79</v>
      </c>
      <c r="G194" s="43">
        <f t="shared" si="24"/>
        <v>0.32705423838908737</v>
      </c>
      <c r="H194" s="43">
        <f t="shared" si="25"/>
        <v>0.32705423838908737</v>
      </c>
      <c r="I194" s="44">
        <v>10.07</v>
      </c>
      <c r="J194" s="44">
        <v>0</v>
      </c>
      <c r="K194" s="44">
        <v>20.72</v>
      </c>
      <c r="L194" s="44">
        <v>3</v>
      </c>
      <c r="M194" s="44">
        <v>33.79</v>
      </c>
      <c r="N194" s="45">
        <v>-52661.093000000001</v>
      </c>
      <c r="O194" s="45">
        <v>205585.42499999999</v>
      </c>
      <c r="P194" s="45">
        <v>27055.666000000001</v>
      </c>
      <c r="Q194" s="45">
        <v>52638.834999999999</v>
      </c>
      <c r="R194" s="45">
        <v>258224.26</v>
      </c>
      <c r="S194" s="45">
        <v>205563.16699999999</v>
      </c>
      <c r="T194" s="46">
        <f t="shared" si="26"/>
        <v>1969.4874888178915</v>
      </c>
      <c r="U194" s="46">
        <f t="shared" si="27"/>
        <v>1520.8306794462194</v>
      </c>
      <c r="V194" s="46">
        <f t="shared" si="28"/>
        <v>1751.5265175718848</v>
      </c>
      <c r="W194" s="46">
        <f t="shared" si="29"/>
        <v>179.04431716526287</v>
      </c>
      <c r="X194" s="47">
        <f t="shared" si="30"/>
        <v>138.25733449511085</v>
      </c>
    </row>
    <row r="195" spans="1:24">
      <c r="A195" s="61" t="str">
        <f t="shared" si="34"/>
        <v>91 - 120</v>
      </c>
      <c r="B195" s="62" t="s">
        <v>206</v>
      </c>
      <c r="C195" s="63" t="s">
        <v>211</v>
      </c>
      <c r="D195" s="64">
        <v>96</v>
      </c>
      <c r="E195" s="65">
        <v>95.875</v>
      </c>
      <c r="F195" s="65">
        <f t="shared" si="35"/>
        <v>26.97</v>
      </c>
      <c r="G195" s="66">
        <f t="shared" si="24"/>
        <v>0.46644419725621061</v>
      </c>
      <c r="H195" s="66">
        <f t="shared" si="25"/>
        <v>0.7308120133481647</v>
      </c>
      <c r="I195" s="67">
        <v>12.58</v>
      </c>
      <c r="J195" s="67">
        <v>7.13</v>
      </c>
      <c r="K195" s="67">
        <v>7.26</v>
      </c>
      <c r="L195" s="67">
        <v>2.5</v>
      </c>
      <c r="M195" s="67">
        <v>29.47</v>
      </c>
      <c r="N195" s="68">
        <v>-44693.334999999999</v>
      </c>
      <c r="O195" s="68">
        <v>178344.22</v>
      </c>
      <c r="P195" s="68">
        <v>6284.6369999999997</v>
      </c>
      <c r="Q195" s="68">
        <v>41103.851000000002</v>
      </c>
      <c r="R195" s="68">
        <v>219448.071</v>
      </c>
      <c r="S195" s="68">
        <v>174754.736</v>
      </c>
      <c r="T195" s="68">
        <f t="shared" si="26"/>
        <v>2223.3474211212515</v>
      </c>
      <c r="U195" s="68">
        <f t="shared" si="27"/>
        <v>1757.1848657105609</v>
      </c>
      <c r="V195" s="68">
        <f t="shared" si="28"/>
        <v>1860.1743937418514</v>
      </c>
      <c r="W195" s="68">
        <f t="shared" si="29"/>
        <v>202.12249282920467</v>
      </c>
      <c r="X195" s="69">
        <f t="shared" si="30"/>
        <v>159.74407870096007</v>
      </c>
    </row>
    <row r="196" spans="1:24">
      <c r="A196" s="60" t="str">
        <f t="shared" si="34"/>
        <v>91 - 120</v>
      </c>
      <c r="B196" s="41" t="s">
        <v>206</v>
      </c>
      <c r="C196" s="30" t="s">
        <v>212</v>
      </c>
      <c r="D196" s="25">
        <v>94</v>
      </c>
      <c r="E196" s="42">
        <v>94.5</v>
      </c>
      <c r="F196" s="42">
        <f t="shared" si="35"/>
        <v>22.58</v>
      </c>
      <c r="G196" s="43">
        <f t="shared" si="24"/>
        <v>0.38751107174490701</v>
      </c>
      <c r="H196" s="43">
        <f t="shared" si="25"/>
        <v>0.45615589016829061</v>
      </c>
      <c r="I196" s="44">
        <v>8.75</v>
      </c>
      <c r="J196" s="44">
        <v>1.55</v>
      </c>
      <c r="K196" s="44">
        <v>12.28</v>
      </c>
      <c r="L196" s="44">
        <v>2</v>
      </c>
      <c r="M196" s="44">
        <v>24.58</v>
      </c>
      <c r="N196" s="45">
        <v>-44355.387000000002</v>
      </c>
      <c r="O196" s="45">
        <v>147422.90100000001</v>
      </c>
      <c r="P196" s="45">
        <v>18793.09</v>
      </c>
      <c r="Q196" s="45">
        <v>37649.569000000003</v>
      </c>
      <c r="R196" s="45">
        <v>185072.47</v>
      </c>
      <c r="S196" s="45">
        <v>140717.08300000001</v>
      </c>
      <c r="T196" s="46">
        <f t="shared" si="26"/>
        <v>1759.5701587301587</v>
      </c>
      <c r="U196" s="46">
        <f t="shared" si="27"/>
        <v>1290.2009841269844</v>
      </c>
      <c r="V196" s="46">
        <f t="shared" si="28"/>
        <v>1560.0306984126985</v>
      </c>
      <c r="W196" s="46">
        <f t="shared" si="29"/>
        <v>159.96092352092353</v>
      </c>
      <c r="X196" s="47">
        <f t="shared" si="30"/>
        <v>117.29099855699859</v>
      </c>
    </row>
    <row r="197" spans="1:24">
      <c r="A197" s="61" t="str">
        <f t="shared" si="34"/>
        <v>91 - 120</v>
      </c>
      <c r="B197" s="62" t="s">
        <v>206</v>
      </c>
      <c r="C197" s="63" t="s">
        <v>214</v>
      </c>
      <c r="D197" s="64">
        <v>107</v>
      </c>
      <c r="E197" s="65">
        <v>106.125</v>
      </c>
      <c r="F197" s="65">
        <f t="shared" si="35"/>
        <v>27.27</v>
      </c>
      <c r="G197" s="66">
        <f t="shared" si="24"/>
        <v>0.44077741107444079</v>
      </c>
      <c r="H197" s="66">
        <f t="shared" si="25"/>
        <v>0.44077741107444079</v>
      </c>
      <c r="I197" s="67">
        <v>12.02</v>
      </c>
      <c r="J197" s="67">
        <v>0</v>
      </c>
      <c r="K197" s="67">
        <v>15.25</v>
      </c>
      <c r="L197" s="67">
        <v>1.85</v>
      </c>
      <c r="M197" s="67">
        <v>29.12</v>
      </c>
      <c r="N197" s="68">
        <v>-45519.724000000002</v>
      </c>
      <c r="O197" s="68">
        <v>189817.1</v>
      </c>
      <c r="P197" s="68">
        <v>7990.9960000000001</v>
      </c>
      <c r="Q197" s="68">
        <v>58744.593999999997</v>
      </c>
      <c r="R197" s="68">
        <v>248561.69399999999</v>
      </c>
      <c r="S197" s="68">
        <v>203041.97</v>
      </c>
      <c r="T197" s="68">
        <f t="shared" si="26"/>
        <v>2266.8617008244992</v>
      </c>
      <c r="U197" s="68">
        <f t="shared" si="27"/>
        <v>1837.9361507656065</v>
      </c>
      <c r="V197" s="68">
        <f t="shared" si="28"/>
        <v>1788.6181389870437</v>
      </c>
      <c r="W197" s="68">
        <f t="shared" si="29"/>
        <v>206.07833643859084</v>
      </c>
      <c r="X197" s="69">
        <f t="shared" si="30"/>
        <v>167.08510461505514</v>
      </c>
    </row>
    <row r="198" spans="1:24">
      <c r="A198" s="60" t="str">
        <f t="shared" si="34"/>
        <v>91 - 120</v>
      </c>
      <c r="B198" s="41" t="s">
        <v>220</v>
      </c>
      <c r="C198" s="30" t="s">
        <v>221</v>
      </c>
      <c r="D198" s="25">
        <v>106</v>
      </c>
      <c r="E198" s="42">
        <v>104.5</v>
      </c>
      <c r="F198" s="42">
        <f t="shared" si="35"/>
        <v>25.86</v>
      </c>
      <c r="G198" s="43">
        <f t="shared" si="24"/>
        <v>0.25638051044083526</v>
      </c>
      <c r="H198" s="43">
        <f t="shared" si="25"/>
        <v>0.29505027068832174</v>
      </c>
      <c r="I198" s="44">
        <v>6.63</v>
      </c>
      <c r="J198" s="44">
        <v>1</v>
      </c>
      <c r="K198" s="44">
        <v>18.23</v>
      </c>
      <c r="L198" s="44">
        <v>1.75</v>
      </c>
      <c r="M198" s="44">
        <v>27.61</v>
      </c>
      <c r="N198" s="45">
        <v>-49733.697</v>
      </c>
      <c r="O198" s="45">
        <v>230755.29500000001</v>
      </c>
      <c r="P198" s="45">
        <v>45363.995999999999</v>
      </c>
      <c r="Q198" s="45">
        <v>76170.758000000002</v>
      </c>
      <c r="R198" s="45">
        <v>306926.05300000001</v>
      </c>
      <c r="S198" s="45">
        <v>257192.356</v>
      </c>
      <c r="T198" s="46">
        <f t="shared" si="26"/>
        <v>2502.9861913875602</v>
      </c>
      <c r="U198" s="46">
        <f t="shared" si="27"/>
        <v>2027.0656459330141</v>
      </c>
      <c r="V198" s="46">
        <f t="shared" si="28"/>
        <v>2208.1846411483257</v>
      </c>
      <c r="W198" s="46">
        <f t="shared" si="29"/>
        <v>227.54419921705093</v>
      </c>
      <c r="X198" s="47">
        <f t="shared" si="30"/>
        <v>184.27869508481947</v>
      </c>
    </row>
    <row r="199" spans="1:24">
      <c r="A199" s="61" t="str">
        <f t="shared" si="34"/>
        <v>91 - 120</v>
      </c>
      <c r="B199" s="62" t="s">
        <v>222</v>
      </c>
      <c r="C199" s="63" t="s">
        <v>224</v>
      </c>
      <c r="D199" s="64">
        <v>98</v>
      </c>
      <c r="E199" s="65">
        <v>94.875</v>
      </c>
      <c r="F199" s="65">
        <f t="shared" si="35"/>
        <v>22.17</v>
      </c>
      <c r="G199" s="66">
        <f t="shared" si="24"/>
        <v>0.30807397383852048</v>
      </c>
      <c r="H199" s="66">
        <f t="shared" si="25"/>
        <v>0.55164636896707264</v>
      </c>
      <c r="I199" s="67">
        <v>6.83</v>
      </c>
      <c r="J199" s="67">
        <v>5.4</v>
      </c>
      <c r="K199" s="67">
        <v>9.94</v>
      </c>
      <c r="L199" s="67">
        <v>1.87</v>
      </c>
      <c r="M199" s="67">
        <v>24.04</v>
      </c>
      <c r="N199" s="68">
        <v>-36650.114000000001</v>
      </c>
      <c r="O199" s="68">
        <v>200026.34</v>
      </c>
      <c r="P199" s="68">
        <v>34515.533000000003</v>
      </c>
      <c r="Q199" s="68">
        <v>61003.752</v>
      </c>
      <c r="R199" s="68">
        <v>261030.092</v>
      </c>
      <c r="S199" s="68">
        <v>224379.978</v>
      </c>
      <c r="T199" s="68">
        <f t="shared" si="26"/>
        <v>2387.5052332015812</v>
      </c>
      <c r="U199" s="68">
        <f t="shared" si="27"/>
        <v>2001.2062714097497</v>
      </c>
      <c r="V199" s="68">
        <f t="shared" si="28"/>
        <v>2108.3145191040844</v>
      </c>
      <c r="W199" s="68">
        <f t="shared" si="29"/>
        <v>217.04593029105283</v>
      </c>
      <c r="X199" s="69">
        <f t="shared" si="30"/>
        <v>181.92784285543178</v>
      </c>
    </row>
    <row r="200" spans="1:24">
      <c r="A200" s="60" t="str">
        <f t="shared" si="34"/>
        <v>91 - 120</v>
      </c>
      <c r="B200" s="41" t="s">
        <v>240</v>
      </c>
      <c r="C200" s="30" t="s">
        <v>241</v>
      </c>
      <c r="D200" s="25">
        <v>105</v>
      </c>
      <c r="E200" s="42">
        <v>104.875</v>
      </c>
      <c r="F200" s="42">
        <f t="shared" si="35"/>
        <v>26.2</v>
      </c>
      <c r="G200" s="43">
        <f t="shared" si="24"/>
        <v>0.1717557251908397</v>
      </c>
      <c r="H200" s="43">
        <f t="shared" si="25"/>
        <v>0.31679389312977102</v>
      </c>
      <c r="I200" s="44">
        <v>4.5</v>
      </c>
      <c r="J200" s="44">
        <v>3.8</v>
      </c>
      <c r="K200" s="44">
        <v>17.899999999999999</v>
      </c>
      <c r="L200" s="44">
        <v>3.32</v>
      </c>
      <c r="M200" s="44">
        <v>29.52</v>
      </c>
      <c r="N200" s="45">
        <v>-43387.639000000003</v>
      </c>
      <c r="O200" s="45">
        <v>199190.50399999999</v>
      </c>
      <c r="P200" s="45">
        <v>42247.74</v>
      </c>
      <c r="Q200" s="45">
        <v>76664.873000000007</v>
      </c>
      <c r="R200" s="45">
        <v>275855.37699999998</v>
      </c>
      <c r="S200" s="45">
        <v>232467.73800000001</v>
      </c>
      <c r="T200" s="46">
        <f t="shared" si="26"/>
        <v>2227.4864076281287</v>
      </c>
      <c r="U200" s="46">
        <f t="shared" si="27"/>
        <v>1813.7782884386177</v>
      </c>
      <c r="V200" s="46">
        <f t="shared" si="28"/>
        <v>1899.3135065554229</v>
      </c>
      <c r="W200" s="46">
        <f t="shared" si="29"/>
        <v>202.4987643298299</v>
      </c>
      <c r="X200" s="47">
        <f t="shared" si="30"/>
        <v>164.8889353126016</v>
      </c>
    </row>
    <row r="201" spans="1:24">
      <c r="A201" s="61" t="str">
        <f t="shared" si="34"/>
        <v>91 - 120</v>
      </c>
      <c r="B201" s="62" t="s">
        <v>240</v>
      </c>
      <c r="C201" s="63" t="s">
        <v>243</v>
      </c>
      <c r="D201" s="64">
        <v>100</v>
      </c>
      <c r="E201" s="65">
        <v>100</v>
      </c>
      <c r="F201" s="65">
        <f t="shared" si="35"/>
        <v>29.24</v>
      </c>
      <c r="G201" s="66">
        <f t="shared" si="24"/>
        <v>0.23392612859097128</v>
      </c>
      <c r="H201" s="66">
        <f t="shared" si="25"/>
        <v>0.41792065663474692</v>
      </c>
      <c r="I201" s="67">
        <v>6.84</v>
      </c>
      <c r="J201" s="67">
        <v>5.38</v>
      </c>
      <c r="K201" s="67">
        <v>17.02</v>
      </c>
      <c r="L201" s="67">
        <v>1.75</v>
      </c>
      <c r="M201" s="67">
        <v>30.99</v>
      </c>
      <c r="N201" s="68">
        <v>-44440.838000000003</v>
      </c>
      <c r="O201" s="68">
        <v>209652.54800000001</v>
      </c>
      <c r="P201" s="68">
        <v>44422.716</v>
      </c>
      <c r="Q201" s="68">
        <v>72680.857000000004</v>
      </c>
      <c r="R201" s="68">
        <v>282333.40500000003</v>
      </c>
      <c r="S201" s="68">
        <v>237892.56700000001</v>
      </c>
      <c r="T201" s="68">
        <f t="shared" si="26"/>
        <v>2379.10689</v>
      </c>
      <c r="U201" s="68">
        <f t="shared" si="27"/>
        <v>1934.6985100000002</v>
      </c>
      <c r="V201" s="68">
        <f t="shared" si="28"/>
        <v>2096.5254800000002</v>
      </c>
      <c r="W201" s="68">
        <f t="shared" si="29"/>
        <v>216.28244454545455</v>
      </c>
      <c r="X201" s="69">
        <f t="shared" si="30"/>
        <v>175.88168272727273</v>
      </c>
    </row>
    <row r="202" spans="1:24">
      <c r="A202" s="60" t="str">
        <f t="shared" si="34"/>
        <v>91 - 120</v>
      </c>
      <c r="B202" s="41" t="s">
        <v>256</v>
      </c>
      <c r="C202" s="30" t="s">
        <v>257</v>
      </c>
      <c r="D202" s="25">
        <v>114</v>
      </c>
      <c r="E202" s="25">
        <v>111.3</v>
      </c>
      <c r="F202" s="42">
        <v>29.4</v>
      </c>
      <c r="G202" s="43">
        <f t="shared" ref="G202:G228" si="36">+I202/F202</f>
        <v>0.15646258503401361</v>
      </c>
      <c r="H202" s="43">
        <f t="shared" ref="H202:H228" si="37">+(I202+J202)/F202</f>
        <v>0.45918367346938777</v>
      </c>
      <c r="I202" s="44">
        <v>4.5999999999999996</v>
      </c>
      <c r="J202" s="44">
        <v>8.9</v>
      </c>
      <c r="K202" s="44">
        <v>15.9</v>
      </c>
      <c r="L202" s="44">
        <v>3.76</v>
      </c>
      <c r="M202" s="44">
        <v>33.200000000000003</v>
      </c>
      <c r="N202" s="45">
        <v>-30269.723999999998</v>
      </c>
      <c r="O202" s="45">
        <v>211703.334</v>
      </c>
      <c r="P202" s="45">
        <v>5800.0079999999998</v>
      </c>
      <c r="Q202" s="45">
        <v>55580.438000000002</v>
      </c>
      <c r="R202" s="45">
        <v>267283.772</v>
      </c>
      <c r="S202" s="45">
        <v>237014.04800000001</v>
      </c>
      <c r="T202" s="46">
        <f t="shared" ref="T202:T227" si="38">+(R202-P202)/E202</f>
        <v>2349.359964061096</v>
      </c>
      <c r="U202" s="46">
        <f t="shared" ref="U202:U227" si="39">+(S202-P202)/E202</f>
        <v>2077.39478885894</v>
      </c>
      <c r="V202" s="46">
        <f t="shared" ref="V202:V227" si="40">+O202/E202</f>
        <v>1902.0964420485177</v>
      </c>
      <c r="W202" s="46">
        <f t="shared" ref="W202:W227" si="41">+T202/$W$1</f>
        <v>213.57817855100873</v>
      </c>
      <c r="X202" s="47">
        <f t="shared" ref="X202:X227" si="42">+U202/$W$1</f>
        <v>188.85407171444911</v>
      </c>
    </row>
    <row r="203" spans="1:24">
      <c r="A203" s="61" t="str">
        <f t="shared" si="34"/>
        <v>91 - 120</v>
      </c>
      <c r="B203" s="62" t="s">
        <v>277</v>
      </c>
      <c r="C203" s="88" t="s">
        <v>276</v>
      </c>
      <c r="D203" s="64">
        <v>96</v>
      </c>
      <c r="E203" s="65">
        <v>98</v>
      </c>
      <c r="F203" s="65">
        <f t="shared" si="35"/>
        <v>27.959999999999997</v>
      </c>
      <c r="G203" s="66">
        <f t="shared" si="36"/>
        <v>0.16559370529327613</v>
      </c>
      <c r="H203" s="66">
        <f t="shared" si="37"/>
        <v>0.20135908440629471</v>
      </c>
      <c r="I203" s="67">
        <v>4.63</v>
      </c>
      <c r="J203" s="67">
        <v>1</v>
      </c>
      <c r="K203" s="67">
        <v>22.33</v>
      </c>
      <c r="L203" s="67">
        <v>2.75</v>
      </c>
      <c r="M203" s="67">
        <v>30.71</v>
      </c>
      <c r="N203" s="68">
        <v>-58774.925999999999</v>
      </c>
      <c r="O203" s="68">
        <v>185040.61300000001</v>
      </c>
      <c r="P203" s="68">
        <v>67099</v>
      </c>
      <c r="Q203" s="68">
        <v>92273.364000000001</v>
      </c>
      <c r="R203" s="68">
        <v>277313.97700000001</v>
      </c>
      <c r="S203" s="68">
        <v>218539.05100000001</v>
      </c>
      <c r="T203" s="68">
        <f t="shared" si="38"/>
        <v>2145.0507857142857</v>
      </c>
      <c r="U203" s="68">
        <f t="shared" si="39"/>
        <v>1545.3066428571428</v>
      </c>
      <c r="V203" s="68">
        <f t="shared" si="40"/>
        <v>1888.1695204081634</v>
      </c>
      <c r="W203" s="68">
        <f t="shared" si="41"/>
        <v>195.00461688311688</v>
      </c>
      <c r="X203" s="69">
        <f t="shared" si="42"/>
        <v>140.48242207792208</v>
      </c>
    </row>
    <row r="204" spans="1:24">
      <c r="A204" s="109" t="s">
        <v>295</v>
      </c>
      <c r="B204" s="27" t="s">
        <v>307</v>
      </c>
      <c r="C204" s="56"/>
      <c r="D204" s="57">
        <f>SUM(D159:D203)</f>
        <v>4557</v>
      </c>
      <c r="E204" s="50">
        <f>SUM(E159:E203)</f>
        <v>4655.6750000000002</v>
      </c>
      <c r="F204" s="50">
        <f>SUM(F159:F203)</f>
        <v>1227.8999999999996</v>
      </c>
      <c r="G204" s="51">
        <f t="shared" si="36"/>
        <v>0.26567310041534331</v>
      </c>
      <c r="H204" s="51">
        <f t="shared" si="37"/>
        <v>0.42632950566007016</v>
      </c>
      <c r="I204" s="52">
        <f t="shared" ref="I204:S204" si="43">SUM(I159:I203)</f>
        <v>326.21999999999997</v>
      </c>
      <c r="J204" s="52">
        <f t="shared" si="43"/>
        <v>197.27000000000004</v>
      </c>
      <c r="K204" s="52">
        <f t="shared" si="43"/>
        <v>704.41</v>
      </c>
      <c r="L204" s="52">
        <f t="shared" si="43"/>
        <v>81.590000000000018</v>
      </c>
      <c r="M204" s="52">
        <f t="shared" si="43"/>
        <v>1309.5299999999997</v>
      </c>
      <c r="N204" s="53">
        <f t="shared" si="43"/>
        <v>-1651973.2889999999</v>
      </c>
      <c r="O204" s="53">
        <f t="shared" si="43"/>
        <v>8972889.8019999973</v>
      </c>
      <c r="P204" s="53">
        <f t="shared" si="43"/>
        <v>1231214.0019999996</v>
      </c>
      <c r="Q204" s="53">
        <f t="shared" si="43"/>
        <v>2554221.2779999995</v>
      </c>
      <c r="R204" s="53">
        <f t="shared" si="43"/>
        <v>11527111.080000004</v>
      </c>
      <c r="S204" s="53">
        <f t="shared" si="43"/>
        <v>9875137.7910000011</v>
      </c>
      <c r="T204" s="54">
        <f t="shared" si="38"/>
        <v>2211.4724670429105</v>
      </c>
      <c r="U204" s="54">
        <f t="shared" si="39"/>
        <v>1856.6424393884884</v>
      </c>
      <c r="V204" s="54">
        <f t="shared" si="40"/>
        <v>1927.30158398084</v>
      </c>
      <c r="W204" s="54">
        <f t="shared" si="41"/>
        <v>201.04295154935551</v>
      </c>
      <c r="X204" s="55">
        <f t="shared" si="42"/>
        <v>168.7856763080444</v>
      </c>
    </row>
    <row r="205" spans="1:24">
      <c r="A205" s="70" t="str">
        <f t="shared" ref="A205:A226" si="44">VLOOKUP(E205,$AG$9:$AH$13,2)</f>
        <v>121 &gt;</v>
      </c>
      <c r="B205" s="71" t="s">
        <v>24</v>
      </c>
      <c r="C205" s="72" t="s">
        <v>70</v>
      </c>
      <c r="D205" s="73">
        <v>192</v>
      </c>
      <c r="E205" s="74">
        <v>199.375</v>
      </c>
      <c r="F205" s="74">
        <f t="shared" ref="F205:F226" si="45">+I205+J205+K205</f>
        <v>48.5</v>
      </c>
      <c r="G205" s="75">
        <f t="shared" si="36"/>
        <v>0.26618556701030927</v>
      </c>
      <c r="H205" s="75">
        <f t="shared" si="37"/>
        <v>0.72762886597938148</v>
      </c>
      <c r="I205" s="76">
        <v>12.91</v>
      </c>
      <c r="J205" s="76">
        <v>22.38</v>
      </c>
      <c r="K205" s="76">
        <v>13.21</v>
      </c>
      <c r="L205" s="76">
        <v>3.94</v>
      </c>
      <c r="M205" s="76">
        <v>52.44</v>
      </c>
      <c r="N205" s="77">
        <v>-50984.591999999997</v>
      </c>
      <c r="O205" s="77">
        <v>407213.79100000003</v>
      </c>
      <c r="P205" s="77">
        <v>71802.671000000002</v>
      </c>
      <c r="Q205" s="77">
        <v>117143.3</v>
      </c>
      <c r="R205" s="77">
        <v>524357.09100000001</v>
      </c>
      <c r="S205" s="77">
        <v>473372.49900000001</v>
      </c>
      <c r="T205" s="77">
        <f t="shared" si="38"/>
        <v>2269.8654294670851</v>
      </c>
      <c r="U205" s="77">
        <f t="shared" si="39"/>
        <v>2014.1433379310345</v>
      </c>
      <c r="V205" s="77">
        <f t="shared" si="40"/>
        <v>2042.4516163009405</v>
      </c>
      <c r="W205" s="77">
        <f t="shared" si="41"/>
        <v>206.35140267882591</v>
      </c>
      <c r="X205" s="78">
        <f t="shared" si="42"/>
        <v>183.10393981191223</v>
      </c>
    </row>
    <row r="206" spans="1:24">
      <c r="A206" s="60" t="str">
        <f t="shared" si="44"/>
        <v>121 &gt;</v>
      </c>
      <c r="B206" s="41" t="s">
        <v>24</v>
      </c>
      <c r="C206" s="30" t="s">
        <v>76</v>
      </c>
      <c r="D206" s="25">
        <v>118</v>
      </c>
      <c r="E206" s="42">
        <v>121</v>
      </c>
      <c r="F206" s="42">
        <f t="shared" si="45"/>
        <v>28.259999999999998</v>
      </c>
      <c r="G206" s="43">
        <f t="shared" si="36"/>
        <v>0.15569709837225762</v>
      </c>
      <c r="H206" s="43">
        <f t="shared" si="37"/>
        <v>0.35031847133757965</v>
      </c>
      <c r="I206" s="44">
        <v>4.4000000000000004</v>
      </c>
      <c r="J206" s="44">
        <v>5.5</v>
      </c>
      <c r="K206" s="44">
        <v>18.36</v>
      </c>
      <c r="L206" s="44">
        <v>3.45</v>
      </c>
      <c r="M206" s="44">
        <v>31.71</v>
      </c>
      <c r="N206" s="45">
        <v>-29328.474999999999</v>
      </c>
      <c r="O206" s="45">
        <v>242126.288</v>
      </c>
      <c r="P206" s="45">
        <v>24422.223999999998</v>
      </c>
      <c r="Q206" s="45">
        <v>63046.866999999998</v>
      </c>
      <c r="R206" s="45">
        <v>305173.15500000003</v>
      </c>
      <c r="S206" s="45">
        <v>275844.68</v>
      </c>
      <c r="T206" s="46">
        <f t="shared" si="38"/>
        <v>2320.2556280991739</v>
      </c>
      <c r="U206" s="46">
        <f t="shared" si="39"/>
        <v>2077.8715371900826</v>
      </c>
      <c r="V206" s="46">
        <f t="shared" si="40"/>
        <v>2001.0437024793389</v>
      </c>
      <c r="W206" s="46">
        <f t="shared" si="41"/>
        <v>210.93232982719763</v>
      </c>
      <c r="X206" s="47">
        <f t="shared" si="42"/>
        <v>188.89741247182567</v>
      </c>
    </row>
    <row r="207" spans="1:24">
      <c r="A207" s="61" t="str">
        <f t="shared" si="44"/>
        <v>121 &gt;</v>
      </c>
      <c r="B207" s="62" t="s">
        <v>24</v>
      </c>
      <c r="C207" s="63" t="s">
        <v>80</v>
      </c>
      <c r="D207" s="64">
        <v>125</v>
      </c>
      <c r="E207" s="65">
        <v>131.625</v>
      </c>
      <c r="F207" s="65">
        <f t="shared" si="45"/>
        <v>35.57</v>
      </c>
      <c r="G207" s="66">
        <f t="shared" si="36"/>
        <v>0.29856620747821194</v>
      </c>
      <c r="H207" s="66">
        <f t="shared" si="37"/>
        <v>0.39274669665448408</v>
      </c>
      <c r="I207" s="67">
        <v>10.62</v>
      </c>
      <c r="J207" s="67">
        <v>3.35</v>
      </c>
      <c r="K207" s="67">
        <v>21.6</v>
      </c>
      <c r="L207" s="67">
        <v>3.3</v>
      </c>
      <c r="M207" s="67">
        <v>38.869999999999997</v>
      </c>
      <c r="N207" s="68">
        <v>-35799.519</v>
      </c>
      <c r="O207" s="68">
        <v>296187.49900000001</v>
      </c>
      <c r="P207" s="68">
        <v>37117.527000000002</v>
      </c>
      <c r="Q207" s="68">
        <v>71266.294999999998</v>
      </c>
      <c r="R207" s="68">
        <v>367453.79399999999</v>
      </c>
      <c r="S207" s="68">
        <v>331654.27500000002</v>
      </c>
      <c r="T207" s="68">
        <f t="shared" si="38"/>
        <v>2509.6772421652422</v>
      </c>
      <c r="U207" s="68">
        <f t="shared" si="39"/>
        <v>2237.6960911680912</v>
      </c>
      <c r="V207" s="68">
        <f t="shared" si="40"/>
        <v>2250.2374093067428</v>
      </c>
      <c r="W207" s="68">
        <f t="shared" si="41"/>
        <v>228.15247656047657</v>
      </c>
      <c r="X207" s="69">
        <f t="shared" si="42"/>
        <v>203.42691737891738</v>
      </c>
    </row>
    <row r="208" spans="1:24">
      <c r="A208" s="60" t="str">
        <f t="shared" si="44"/>
        <v>121 &gt;</v>
      </c>
      <c r="B208" s="41" t="s">
        <v>24</v>
      </c>
      <c r="C208" s="30" t="s">
        <v>81</v>
      </c>
      <c r="D208" s="25">
        <v>117</v>
      </c>
      <c r="E208" s="42">
        <v>123</v>
      </c>
      <c r="F208" s="42">
        <f t="shared" si="45"/>
        <v>30.86</v>
      </c>
      <c r="G208" s="43">
        <f t="shared" si="36"/>
        <v>0.28191834089436163</v>
      </c>
      <c r="H208" s="43">
        <f t="shared" si="37"/>
        <v>0.55346727154893061</v>
      </c>
      <c r="I208" s="44">
        <v>8.6999999999999993</v>
      </c>
      <c r="J208" s="44">
        <v>8.3800000000000008</v>
      </c>
      <c r="K208" s="44">
        <v>13.78</v>
      </c>
      <c r="L208" s="44">
        <v>2</v>
      </c>
      <c r="M208" s="44">
        <v>32.86</v>
      </c>
      <c r="N208" s="45">
        <v>-31810.289000000001</v>
      </c>
      <c r="O208" s="45">
        <v>224292.39799999999</v>
      </c>
      <c r="P208" s="45">
        <v>27563.715</v>
      </c>
      <c r="Q208" s="45">
        <v>52673.995000000003</v>
      </c>
      <c r="R208" s="45">
        <v>276966.39299999998</v>
      </c>
      <c r="S208" s="45">
        <v>245156.10399999999</v>
      </c>
      <c r="T208" s="46">
        <f t="shared" si="38"/>
        <v>2027.6640487804877</v>
      </c>
      <c r="U208" s="46">
        <f t="shared" si="39"/>
        <v>1769.04381300813</v>
      </c>
      <c r="V208" s="46">
        <f t="shared" si="40"/>
        <v>1823.5154308943088</v>
      </c>
      <c r="W208" s="46">
        <f t="shared" si="41"/>
        <v>184.3330953436807</v>
      </c>
      <c r="X208" s="47">
        <f t="shared" si="42"/>
        <v>160.8221648189209</v>
      </c>
    </row>
    <row r="209" spans="1:24">
      <c r="A209" s="61" t="str">
        <f t="shared" si="44"/>
        <v>121 &gt;</v>
      </c>
      <c r="B209" s="62" t="s">
        <v>24</v>
      </c>
      <c r="C209" s="63" t="s">
        <v>83</v>
      </c>
      <c r="D209" s="64">
        <v>127</v>
      </c>
      <c r="E209" s="65">
        <v>134.5</v>
      </c>
      <c r="F209" s="65">
        <f t="shared" si="45"/>
        <v>32.21</v>
      </c>
      <c r="G209" s="66">
        <f t="shared" si="36"/>
        <v>0.24837007140639553</v>
      </c>
      <c r="H209" s="66">
        <f t="shared" si="37"/>
        <v>0.61254268860602301</v>
      </c>
      <c r="I209" s="67">
        <v>8</v>
      </c>
      <c r="J209" s="67">
        <v>11.73</v>
      </c>
      <c r="K209" s="67">
        <v>12.48</v>
      </c>
      <c r="L209" s="67">
        <v>3.2</v>
      </c>
      <c r="M209" s="67">
        <v>35.409999999999997</v>
      </c>
      <c r="N209" s="68">
        <v>-35760.712</v>
      </c>
      <c r="O209" s="68">
        <v>240790.52499999999</v>
      </c>
      <c r="P209" s="68">
        <v>29135.167000000001</v>
      </c>
      <c r="Q209" s="68">
        <v>62127.188000000002</v>
      </c>
      <c r="R209" s="68">
        <v>302917.71299999999</v>
      </c>
      <c r="S209" s="68">
        <v>267157.00099999999</v>
      </c>
      <c r="T209" s="68">
        <f t="shared" si="38"/>
        <v>2035.5579628252785</v>
      </c>
      <c r="U209" s="68">
        <f t="shared" si="39"/>
        <v>1769.6790631970259</v>
      </c>
      <c r="V209" s="68">
        <f t="shared" si="40"/>
        <v>1790.264126394052</v>
      </c>
      <c r="W209" s="68">
        <f t="shared" si="41"/>
        <v>185.05072389320713</v>
      </c>
      <c r="X209" s="69">
        <f t="shared" si="42"/>
        <v>160.87991483609326</v>
      </c>
    </row>
    <row r="210" spans="1:24">
      <c r="A210" s="60" t="str">
        <f t="shared" si="44"/>
        <v>121 &gt;</v>
      </c>
      <c r="B210" s="41" t="s">
        <v>24</v>
      </c>
      <c r="C210" s="30" t="s">
        <v>85</v>
      </c>
      <c r="D210" s="25">
        <v>171</v>
      </c>
      <c r="E210" s="42">
        <v>178.125</v>
      </c>
      <c r="F210" s="42">
        <f t="shared" si="45"/>
        <v>40.75</v>
      </c>
      <c r="G210" s="43">
        <f t="shared" si="36"/>
        <v>0.29447852760736198</v>
      </c>
      <c r="H210" s="43">
        <f t="shared" si="37"/>
        <v>0.41226993865030676</v>
      </c>
      <c r="I210" s="44">
        <v>12</v>
      </c>
      <c r="J210" s="44">
        <v>4.8</v>
      </c>
      <c r="K210" s="44">
        <v>23.95</v>
      </c>
      <c r="L210" s="44">
        <v>3.5</v>
      </c>
      <c r="M210" s="44">
        <v>44.25</v>
      </c>
      <c r="N210" s="45">
        <v>-46035.074999999997</v>
      </c>
      <c r="O210" s="45">
        <v>326940.24400000001</v>
      </c>
      <c r="P210" s="45">
        <v>35686.476000000002</v>
      </c>
      <c r="Q210" s="45">
        <v>75132.364000000001</v>
      </c>
      <c r="R210" s="45">
        <v>402072.60800000001</v>
      </c>
      <c r="S210" s="45">
        <v>356037.533</v>
      </c>
      <c r="T210" s="46">
        <f t="shared" si="38"/>
        <v>2056.9046007017541</v>
      </c>
      <c r="U210" s="46">
        <f t="shared" si="39"/>
        <v>1798.4620743859648</v>
      </c>
      <c r="V210" s="46">
        <f t="shared" si="40"/>
        <v>1835.4540014035088</v>
      </c>
      <c r="W210" s="46">
        <f t="shared" si="41"/>
        <v>186.99132733652311</v>
      </c>
      <c r="X210" s="47">
        <f t="shared" si="42"/>
        <v>163.49655221690588</v>
      </c>
    </row>
    <row r="211" spans="1:24">
      <c r="A211" s="61" t="str">
        <f t="shared" si="44"/>
        <v>121 &gt;</v>
      </c>
      <c r="B211" s="62" t="s">
        <v>24</v>
      </c>
      <c r="C211" s="63" t="s">
        <v>86</v>
      </c>
      <c r="D211" s="64">
        <v>151</v>
      </c>
      <c r="E211" s="65">
        <v>156.625</v>
      </c>
      <c r="F211" s="65">
        <f t="shared" si="45"/>
        <v>35.83</v>
      </c>
      <c r="G211" s="66">
        <f t="shared" si="36"/>
        <v>0.42227183924085965</v>
      </c>
      <c r="H211" s="66">
        <f t="shared" si="37"/>
        <v>0.63996650851241976</v>
      </c>
      <c r="I211" s="67">
        <v>15.13</v>
      </c>
      <c r="J211" s="67">
        <v>7.8</v>
      </c>
      <c r="K211" s="67">
        <v>12.9</v>
      </c>
      <c r="L211" s="67">
        <v>3</v>
      </c>
      <c r="M211" s="67">
        <v>38.83</v>
      </c>
      <c r="N211" s="68">
        <v>-40994.915000000001</v>
      </c>
      <c r="O211" s="68">
        <v>315689.65299999999</v>
      </c>
      <c r="P211" s="68">
        <v>44492.03</v>
      </c>
      <c r="Q211" s="68">
        <v>79887.823999999993</v>
      </c>
      <c r="R211" s="68">
        <v>395577.47700000001</v>
      </c>
      <c r="S211" s="68">
        <v>354582.56199999998</v>
      </c>
      <c r="T211" s="68">
        <f t="shared" si="38"/>
        <v>2241.5670997605748</v>
      </c>
      <c r="U211" s="68">
        <f t="shared" si="39"/>
        <v>1979.827818036712</v>
      </c>
      <c r="V211" s="68">
        <f t="shared" si="40"/>
        <v>2015.5763958499601</v>
      </c>
      <c r="W211" s="68">
        <f t="shared" si="41"/>
        <v>203.77882725096134</v>
      </c>
      <c r="X211" s="69">
        <f t="shared" si="42"/>
        <v>179.98434709424654</v>
      </c>
    </row>
    <row r="212" spans="1:24">
      <c r="A212" s="60" t="str">
        <f t="shared" si="44"/>
        <v>121 &gt;</v>
      </c>
      <c r="B212" s="41" t="s">
        <v>24</v>
      </c>
      <c r="C212" s="30" t="s">
        <v>87</v>
      </c>
      <c r="D212" s="25">
        <v>120</v>
      </c>
      <c r="E212" s="42">
        <v>125.625</v>
      </c>
      <c r="F212" s="42">
        <f t="shared" si="45"/>
        <v>26.349999999999998</v>
      </c>
      <c r="G212" s="43">
        <f t="shared" si="36"/>
        <v>0.33586337760910817</v>
      </c>
      <c r="H212" s="43">
        <f t="shared" si="37"/>
        <v>0.57495256166982922</v>
      </c>
      <c r="I212" s="44">
        <v>8.85</v>
      </c>
      <c r="J212" s="44">
        <v>6.3</v>
      </c>
      <c r="K212" s="44">
        <v>11.2</v>
      </c>
      <c r="L212" s="44">
        <v>2</v>
      </c>
      <c r="M212" s="44">
        <v>28.35</v>
      </c>
      <c r="N212" s="45">
        <v>-31883</v>
      </c>
      <c r="O212" s="45">
        <v>204148</v>
      </c>
      <c r="P212" s="45">
        <v>20379</v>
      </c>
      <c r="Q212" s="45">
        <v>43745</v>
      </c>
      <c r="R212" s="45">
        <f>+Q212+O212</f>
        <v>247893</v>
      </c>
      <c r="S212" s="45">
        <f>+R212+N212</f>
        <v>216010</v>
      </c>
      <c r="T212" s="46">
        <f t="shared" si="38"/>
        <v>1811.0567164179104</v>
      </c>
      <c r="U212" s="46">
        <f t="shared" si="39"/>
        <v>1557.2616915422886</v>
      </c>
      <c r="V212" s="46">
        <f t="shared" si="40"/>
        <v>1625.0587064676618</v>
      </c>
      <c r="W212" s="46">
        <f t="shared" si="41"/>
        <v>164.64151967435549</v>
      </c>
      <c r="X212" s="47">
        <f t="shared" si="42"/>
        <v>141.5692446856626</v>
      </c>
    </row>
    <row r="213" spans="1:24">
      <c r="A213" s="61" t="str">
        <f t="shared" si="44"/>
        <v>121 &gt;</v>
      </c>
      <c r="B213" s="62" t="s">
        <v>88</v>
      </c>
      <c r="C213" s="63" t="s">
        <v>90</v>
      </c>
      <c r="D213" s="64">
        <v>128</v>
      </c>
      <c r="E213" s="65">
        <v>132.375</v>
      </c>
      <c r="F213" s="65">
        <f t="shared" si="45"/>
        <v>35.06</v>
      </c>
      <c r="G213" s="66">
        <f t="shared" si="36"/>
        <v>0.57758128921848262</v>
      </c>
      <c r="H213" s="66">
        <f t="shared" si="37"/>
        <v>0.64888762122076438</v>
      </c>
      <c r="I213" s="67">
        <v>20.25</v>
      </c>
      <c r="J213" s="67">
        <v>2.5</v>
      </c>
      <c r="K213" s="67">
        <v>12.31</v>
      </c>
      <c r="L213" s="67">
        <v>2.4</v>
      </c>
      <c r="M213" s="67">
        <v>37.46</v>
      </c>
      <c r="N213" s="68">
        <v>-48227.938999999998</v>
      </c>
      <c r="O213" s="68">
        <v>297729.41700000002</v>
      </c>
      <c r="P213" s="68">
        <v>28793.952000000001</v>
      </c>
      <c r="Q213" s="68">
        <v>64759.923000000003</v>
      </c>
      <c r="R213" s="68">
        <v>362489.34</v>
      </c>
      <c r="S213" s="68">
        <v>314261.40100000001</v>
      </c>
      <c r="T213" s="68">
        <f t="shared" si="38"/>
        <v>2520.8339036827197</v>
      </c>
      <c r="U213" s="68">
        <f t="shared" si="39"/>
        <v>2156.5057525967895</v>
      </c>
      <c r="V213" s="68">
        <f t="shared" si="40"/>
        <v>2249.1362946175636</v>
      </c>
      <c r="W213" s="68">
        <f t="shared" si="41"/>
        <v>229.16671851661087</v>
      </c>
      <c r="X213" s="69">
        <f t="shared" si="42"/>
        <v>196.04597750879904</v>
      </c>
    </row>
    <row r="214" spans="1:24">
      <c r="A214" s="60" t="str">
        <f t="shared" si="44"/>
        <v>121 &gt;</v>
      </c>
      <c r="B214" s="41" t="s">
        <v>88</v>
      </c>
      <c r="C214" s="30" t="s">
        <v>91</v>
      </c>
      <c r="D214" s="25">
        <v>136</v>
      </c>
      <c r="E214" s="42">
        <v>138.625</v>
      </c>
      <c r="F214" s="42">
        <f t="shared" si="45"/>
        <v>37.879999999999995</v>
      </c>
      <c r="G214" s="43">
        <f t="shared" si="36"/>
        <v>0.22122492080253436</v>
      </c>
      <c r="H214" s="43">
        <f t="shared" si="37"/>
        <v>0.34318901795142559</v>
      </c>
      <c r="I214" s="44">
        <v>8.3800000000000008</v>
      </c>
      <c r="J214" s="44">
        <v>4.62</v>
      </c>
      <c r="K214" s="44">
        <v>24.88</v>
      </c>
      <c r="L214" s="44">
        <v>2</v>
      </c>
      <c r="M214" s="44">
        <v>39.880000000000003</v>
      </c>
      <c r="N214" s="45">
        <v>-51079.578000000001</v>
      </c>
      <c r="O214" s="45">
        <v>287078.93400000001</v>
      </c>
      <c r="P214" s="45">
        <v>41549.112000000001</v>
      </c>
      <c r="Q214" s="45">
        <v>74292.437999999995</v>
      </c>
      <c r="R214" s="45">
        <v>361371.37199999997</v>
      </c>
      <c r="S214" s="45">
        <v>310291.79399999999</v>
      </c>
      <c r="T214" s="46">
        <f t="shared" si="38"/>
        <v>2307.1037691614065</v>
      </c>
      <c r="U214" s="46">
        <f t="shared" si="39"/>
        <v>1938.6307087466184</v>
      </c>
      <c r="V214" s="46">
        <f t="shared" si="40"/>
        <v>2070.9030405770964</v>
      </c>
      <c r="W214" s="46">
        <f t="shared" si="41"/>
        <v>209.73670628740058</v>
      </c>
      <c r="X214" s="47">
        <f t="shared" si="42"/>
        <v>176.23915534060168</v>
      </c>
    </row>
    <row r="215" spans="1:24">
      <c r="A215" s="61" t="str">
        <f t="shared" si="44"/>
        <v>121 &gt;</v>
      </c>
      <c r="B215" s="62" t="s">
        <v>108</v>
      </c>
      <c r="C215" s="63" t="s">
        <v>109</v>
      </c>
      <c r="D215" s="64">
        <v>222</v>
      </c>
      <c r="E215" s="65">
        <v>228.375</v>
      </c>
      <c r="F215" s="65">
        <f t="shared" si="45"/>
        <v>72.650000000000006</v>
      </c>
      <c r="G215" s="66">
        <f t="shared" si="36"/>
        <v>0.32071576049552647</v>
      </c>
      <c r="H215" s="66">
        <f t="shared" si="37"/>
        <v>0.33103922918100481</v>
      </c>
      <c r="I215" s="67">
        <v>23.3</v>
      </c>
      <c r="J215" s="67">
        <v>0.75</v>
      </c>
      <c r="K215" s="67">
        <v>48.6</v>
      </c>
      <c r="L215" s="67">
        <v>3.5</v>
      </c>
      <c r="M215" s="67">
        <v>76.150000000000006</v>
      </c>
      <c r="N215" s="68">
        <v>-62964.339</v>
      </c>
      <c r="O215" s="68">
        <v>493118.50199999998</v>
      </c>
      <c r="P215" s="68">
        <v>16119.48</v>
      </c>
      <c r="Q215" s="68">
        <v>120924</v>
      </c>
      <c r="R215" s="68">
        <f>+Q215+O215</f>
        <v>614042.50199999998</v>
      </c>
      <c r="S215" s="68">
        <f>+R215+N215</f>
        <v>551078.16299999994</v>
      </c>
      <c r="T215" s="68">
        <f t="shared" si="38"/>
        <v>2618.1632052545156</v>
      </c>
      <c r="U215" s="68">
        <f t="shared" si="39"/>
        <v>2342.4572873563216</v>
      </c>
      <c r="V215" s="68">
        <f t="shared" si="40"/>
        <v>2159.24905090312</v>
      </c>
      <c r="W215" s="68">
        <f t="shared" si="41"/>
        <v>238.01483684131961</v>
      </c>
      <c r="X215" s="69">
        <f t="shared" si="42"/>
        <v>212.95066248693831</v>
      </c>
    </row>
    <row r="216" spans="1:24">
      <c r="A216" s="60" t="str">
        <f t="shared" si="44"/>
        <v>121 &gt;</v>
      </c>
      <c r="B216" s="41" t="s">
        <v>120</v>
      </c>
      <c r="C216" s="30" t="s">
        <v>133</v>
      </c>
      <c r="D216" s="25">
        <v>156</v>
      </c>
      <c r="E216" s="42">
        <v>164.125</v>
      </c>
      <c r="F216" s="42">
        <f t="shared" si="45"/>
        <v>52.11</v>
      </c>
      <c r="G216" s="43">
        <f t="shared" si="36"/>
        <v>0.27940894262137789</v>
      </c>
      <c r="H216" s="43">
        <f t="shared" si="37"/>
        <v>0.4029936672423719</v>
      </c>
      <c r="I216" s="44">
        <v>14.56</v>
      </c>
      <c r="J216" s="44">
        <v>6.44</v>
      </c>
      <c r="K216" s="44">
        <v>31.11</v>
      </c>
      <c r="L216" s="44">
        <v>1.61</v>
      </c>
      <c r="M216" s="44">
        <v>53.72</v>
      </c>
      <c r="N216" s="45">
        <v>-64505.459000000003</v>
      </c>
      <c r="O216" s="45">
        <v>310177.13400000002</v>
      </c>
      <c r="P216" s="45">
        <v>29953.32</v>
      </c>
      <c r="Q216" s="45">
        <v>66892.767000000007</v>
      </c>
      <c r="R216" s="45">
        <v>377069.90100000001</v>
      </c>
      <c r="S216" s="45">
        <v>312564.44199999998</v>
      </c>
      <c r="T216" s="46">
        <f t="shared" si="38"/>
        <v>2114.9525118050269</v>
      </c>
      <c r="U216" s="46">
        <f t="shared" si="39"/>
        <v>1721.9261051028179</v>
      </c>
      <c r="V216" s="46">
        <f t="shared" si="40"/>
        <v>1889.8835277989338</v>
      </c>
      <c r="W216" s="46">
        <f t="shared" si="41"/>
        <v>192.26841016409335</v>
      </c>
      <c r="X216" s="47">
        <f t="shared" si="42"/>
        <v>156.53873682752891</v>
      </c>
    </row>
    <row r="217" spans="1:24">
      <c r="A217" s="61" t="str">
        <f t="shared" si="44"/>
        <v>121 &gt;</v>
      </c>
      <c r="B217" s="62" t="s">
        <v>136</v>
      </c>
      <c r="C217" s="63" t="s">
        <v>139</v>
      </c>
      <c r="D217" s="64">
        <v>122</v>
      </c>
      <c r="E217" s="65">
        <v>126.25</v>
      </c>
      <c r="F217" s="65">
        <f t="shared" si="45"/>
        <v>32.24</v>
      </c>
      <c r="G217" s="66">
        <f t="shared" si="36"/>
        <v>0.15353598014888337</v>
      </c>
      <c r="H217" s="66">
        <f t="shared" si="37"/>
        <v>0.44913151364764264</v>
      </c>
      <c r="I217" s="67">
        <v>4.95</v>
      </c>
      <c r="J217" s="67">
        <v>9.5299999999999994</v>
      </c>
      <c r="K217" s="67">
        <v>17.760000000000002</v>
      </c>
      <c r="L217" s="67">
        <v>2.5</v>
      </c>
      <c r="M217" s="67">
        <v>34.74</v>
      </c>
      <c r="N217" s="68">
        <v>-43553.673000000003</v>
      </c>
      <c r="O217" s="68">
        <v>201031.48300000001</v>
      </c>
      <c r="P217" s="68">
        <v>34514.256000000001</v>
      </c>
      <c r="Q217" s="68">
        <v>67970.351999999999</v>
      </c>
      <c r="R217" s="68">
        <v>269001.83500000002</v>
      </c>
      <c r="S217" s="68">
        <v>225448.16200000001</v>
      </c>
      <c r="T217" s="68">
        <f t="shared" si="38"/>
        <v>1857.3273584158419</v>
      </c>
      <c r="U217" s="68">
        <f t="shared" si="39"/>
        <v>1512.3477702970299</v>
      </c>
      <c r="V217" s="68">
        <f t="shared" si="40"/>
        <v>1592.3285782178218</v>
      </c>
      <c r="W217" s="68">
        <f t="shared" si="41"/>
        <v>168.84794167416746</v>
      </c>
      <c r="X217" s="69">
        <f t="shared" si="42"/>
        <v>137.48616093609363</v>
      </c>
    </row>
    <row r="218" spans="1:24">
      <c r="A218" s="60" t="str">
        <f t="shared" si="44"/>
        <v>121 &gt;</v>
      </c>
      <c r="B218" s="41" t="s">
        <v>155</v>
      </c>
      <c r="C218" s="30" t="s">
        <v>156</v>
      </c>
      <c r="D218" s="25">
        <v>144</v>
      </c>
      <c r="E218" s="42">
        <v>145.875</v>
      </c>
      <c r="F218" s="42">
        <f t="shared" si="45"/>
        <v>36.64</v>
      </c>
      <c r="G218" s="43">
        <f t="shared" si="36"/>
        <v>0.4358624454148472</v>
      </c>
      <c r="H218" s="43">
        <f t="shared" si="37"/>
        <v>0.51091703056768556</v>
      </c>
      <c r="I218" s="44">
        <v>15.97</v>
      </c>
      <c r="J218" s="44">
        <v>2.75</v>
      </c>
      <c r="K218" s="44">
        <v>17.920000000000002</v>
      </c>
      <c r="L218" s="44">
        <v>1.75</v>
      </c>
      <c r="M218" s="44">
        <v>38.39</v>
      </c>
      <c r="N218" s="45">
        <v>-55207.904999999999</v>
      </c>
      <c r="O218" s="45">
        <v>239971.565</v>
      </c>
      <c r="P218" s="45">
        <v>22222.907999999999</v>
      </c>
      <c r="Q218" s="45">
        <v>54480.389000000003</v>
      </c>
      <c r="R218" s="45">
        <v>294451.95400000003</v>
      </c>
      <c r="S218" s="45">
        <v>239244.049</v>
      </c>
      <c r="T218" s="46">
        <f t="shared" si="38"/>
        <v>1866.1802639245932</v>
      </c>
      <c r="U218" s="46">
        <f t="shared" si="39"/>
        <v>1487.7199040274209</v>
      </c>
      <c r="V218" s="46">
        <f t="shared" si="40"/>
        <v>1645.0492887746359</v>
      </c>
      <c r="W218" s="46">
        <f t="shared" si="41"/>
        <v>169.6527512658721</v>
      </c>
      <c r="X218" s="47">
        <f t="shared" si="42"/>
        <v>135.24726400249281</v>
      </c>
    </row>
    <row r="219" spans="1:24">
      <c r="A219" s="61" t="str">
        <f t="shared" si="44"/>
        <v>121 &gt;</v>
      </c>
      <c r="B219" s="62" t="s">
        <v>155</v>
      </c>
      <c r="C219" s="63" t="s">
        <v>159</v>
      </c>
      <c r="D219" s="64">
        <v>147</v>
      </c>
      <c r="E219" s="65">
        <v>150.625</v>
      </c>
      <c r="F219" s="65">
        <f t="shared" si="45"/>
        <v>35.339999999999996</v>
      </c>
      <c r="G219" s="66">
        <f t="shared" si="36"/>
        <v>0.45274476513865314</v>
      </c>
      <c r="H219" s="66">
        <f t="shared" si="37"/>
        <v>0.86842105263157898</v>
      </c>
      <c r="I219" s="67">
        <v>16</v>
      </c>
      <c r="J219" s="67">
        <v>14.69</v>
      </c>
      <c r="K219" s="67">
        <v>4.6500000000000004</v>
      </c>
      <c r="L219" s="67">
        <v>2.44</v>
      </c>
      <c r="M219" s="67">
        <v>37.78</v>
      </c>
      <c r="N219" s="68">
        <v>-63847.739000000001</v>
      </c>
      <c r="O219" s="68">
        <v>238283.98</v>
      </c>
      <c r="P219" s="68">
        <v>37378.487999999998</v>
      </c>
      <c r="Q219" s="68">
        <v>69594.788</v>
      </c>
      <c r="R219" s="68">
        <v>307878.76799999998</v>
      </c>
      <c r="S219" s="68">
        <v>244031.02900000001</v>
      </c>
      <c r="T219" s="68">
        <f t="shared" si="38"/>
        <v>1795.8524813278007</v>
      </c>
      <c r="U219" s="68">
        <f t="shared" si="39"/>
        <v>1371.9670771784233</v>
      </c>
      <c r="V219" s="68">
        <f t="shared" si="40"/>
        <v>1581.9683319502076</v>
      </c>
      <c r="W219" s="68">
        <f t="shared" si="41"/>
        <v>163.2593164843455</v>
      </c>
      <c r="X219" s="69">
        <f t="shared" si="42"/>
        <v>124.72427974349303</v>
      </c>
    </row>
    <row r="220" spans="1:24">
      <c r="A220" s="60" t="str">
        <f t="shared" si="44"/>
        <v>121 &gt;</v>
      </c>
      <c r="B220" s="41" t="s">
        <v>194</v>
      </c>
      <c r="C220" s="30" t="s">
        <v>195</v>
      </c>
      <c r="D220" s="25">
        <v>175</v>
      </c>
      <c r="E220" s="42">
        <v>176</v>
      </c>
      <c r="F220" s="42">
        <f t="shared" si="45"/>
        <v>45.89</v>
      </c>
      <c r="G220" s="43">
        <f t="shared" si="36"/>
        <v>0.3913706689910656</v>
      </c>
      <c r="H220" s="43">
        <f t="shared" si="37"/>
        <v>0.40226628895184136</v>
      </c>
      <c r="I220" s="44">
        <v>17.96</v>
      </c>
      <c r="J220" s="44">
        <v>0.5</v>
      </c>
      <c r="K220" s="44">
        <v>27.43</v>
      </c>
      <c r="L220" s="44">
        <v>2.4500000000000002</v>
      </c>
      <c r="M220" s="44">
        <v>48.34</v>
      </c>
      <c r="N220" s="45">
        <v>-71651.702000000005</v>
      </c>
      <c r="O220" s="45">
        <v>322206.32199999999</v>
      </c>
      <c r="P220" s="45">
        <v>47761.332000000002</v>
      </c>
      <c r="Q220" s="45">
        <v>95035.698999999993</v>
      </c>
      <c r="R220" s="45">
        <v>417242.02100000001</v>
      </c>
      <c r="S220" s="45">
        <v>345590.31900000002</v>
      </c>
      <c r="T220" s="46">
        <f t="shared" si="38"/>
        <v>2099.322096590909</v>
      </c>
      <c r="U220" s="46">
        <f t="shared" si="39"/>
        <v>1692.2101534090909</v>
      </c>
      <c r="V220" s="46">
        <f t="shared" si="40"/>
        <v>1830.7177386363635</v>
      </c>
      <c r="W220" s="46">
        <f t="shared" si="41"/>
        <v>190.84746332644627</v>
      </c>
      <c r="X220" s="47">
        <f t="shared" si="42"/>
        <v>153.83728667355373</v>
      </c>
    </row>
    <row r="221" spans="1:24">
      <c r="A221" s="61" t="str">
        <f t="shared" si="44"/>
        <v>121 &gt;</v>
      </c>
      <c r="B221" s="62" t="s">
        <v>206</v>
      </c>
      <c r="C221" s="63" t="s">
        <v>213</v>
      </c>
      <c r="D221" s="64">
        <v>127</v>
      </c>
      <c r="E221" s="65">
        <v>125.625</v>
      </c>
      <c r="F221" s="65">
        <f t="shared" si="45"/>
        <v>31.58</v>
      </c>
      <c r="G221" s="66">
        <f t="shared" si="36"/>
        <v>0.4886003799873338</v>
      </c>
      <c r="H221" s="66">
        <f t="shared" si="37"/>
        <v>0.6478784040531983</v>
      </c>
      <c r="I221" s="67">
        <v>15.43</v>
      </c>
      <c r="J221" s="67">
        <v>5.03</v>
      </c>
      <c r="K221" s="67">
        <v>11.12</v>
      </c>
      <c r="L221" s="67">
        <v>1.35</v>
      </c>
      <c r="M221" s="67">
        <v>32.93</v>
      </c>
      <c r="N221" s="68">
        <v>-77343.591</v>
      </c>
      <c r="O221" s="68">
        <v>232162.59899999999</v>
      </c>
      <c r="P221" s="68">
        <v>39887.898999999998</v>
      </c>
      <c r="Q221" s="68">
        <v>90568.088000000003</v>
      </c>
      <c r="R221" s="68">
        <v>322730.68699999998</v>
      </c>
      <c r="S221" s="68">
        <v>245387.09599999999</v>
      </c>
      <c r="T221" s="68">
        <f t="shared" si="38"/>
        <v>2251.4848796019901</v>
      </c>
      <c r="U221" s="68">
        <f t="shared" si="39"/>
        <v>1635.814503482587</v>
      </c>
      <c r="V221" s="68">
        <f t="shared" si="40"/>
        <v>1848.0604895522388</v>
      </c>
      <c r="W221" s="68">
        <f t="shared" si="41"/>
        <v>204.68044360018092</v>
      </c>
      <c r="X221" s="69">
        <f t="shared" si="42"/>
        <v>148.71040940750791</v>
      </c>
    </row>
    <row r="222" spans="1:24">
      <c r="A222" s="60" t="str">
        <f t="shared" si="44"/>
        <v>121 &gt;</v>
      </c>
      <c r="B222" s="41" t="s">
        <v>216</v>
      </c>
      <c r="C222" s="30" t="s">
        <v>217</v>
      </c>
      <c r="D222" s="25">
        <v>130</v>
      </c>
      <c r="E222" s="42">
        <v>129.875</v>
      </c>
      <c r="F222" s="42">
        <f t="shared" si="45"/>
        <v>36.799999999999997</v>
      </c>
      <c r="G222" s="43">
        <f t="shared" si="36"/>
        <v>0.2877717391304348</v>
      </c>
      <c r="H222" s="43">
        <f t="shared" si="37"/>
        <v>0.56440217391304348</v>
      </c>
      <c r="I222" s="44">
        <v>10.59</v>
      </c>
      <c r="J222" s="44">
        <v>10.18</v>
      </c>
      <c r="K222" s="44">
        <v>16.03</v>
      </c>
      <c r="L222" s="44">
        <v>5.25</v>
      </c>
      <c r="M222" s="44">
        <v>42.05</v>
      </c>
      <c r="N222" s="45">
        <v>-53536.345999999998</v>
      </c>
      <c r="O222" s="45">
        <v>287459.69900000002</v>
      </c>
      <c r="P222" s="45">
        <v>27773.268</v>
      </c>
      <c r="Q222" s="45">
        <v>61940.105000000003</v>
      </c>
      <c r="R222" s="45">
        <v>349399.804</v>
      </c>
      <c r="S222" s="45">
        <v>295863.45799999998</v>
      </c>
      <c r="T222" s="46">
        <f t="shared" si="38"/>
        <v>2476.4314610202118</v>
      </c>
      <c r="U222" s="46">
        <f t="shared" si="39"/>
        <v>2064.2170548604427</v>
      </c>
      <c r="V222" s="46">
        <f t="shared" si="40"/>
        <v>2213.3566814244468</v>
      </c>
      <c r="W222" s="46">
        <f t="shared" si="41"/>
        <v>225.13013282001927</v>
      </c>
      <c r="X222" s="47">
        <f t="shared" si="42"/>
        <v>187.65609589640388</v>
      </c>
    </row>
    <row r="223" spans="1:24">
      <c r="A223" s="61" t="str">
        <f t="shared" si="44"/>
        <v>121 &gt;</v>
      </c>
      <c r="B223" s="62" t="s">
        <v>252</v>
      </c>
      <c r="C223" s="63" t="s">
        <v>254</v>
      </c>
      <c r="D223" s="64">
        <v>203</v>
      </c>
      <c r="E223" s="65">
        <v>189.375</v>
      </c>
      <c r="F223" s="65">
        <f t="shared" si="45"/>
        <v>52.56</v>
      </c>
      <c r="G223" s="66">
        <f t="shared" si="36"/>
        <v>0.32705479452054798</v>
      </c>
      <c r="H223" s="66">
        <f t="shared" si="37"/>
        <v>0.60521308980213095</v>
      </c>
      <c r="I223" s="67">
        <v>17.190000000000001</v>
      </c>
      <c r="J223" s="67">
        <v>14.62</v>
      </c>
      <c r="K223" s="67">
        <v>20.75</v>
      </c>
      <c r="L223" s="67">
        <v>2.13</v>
      </c>
      <c r="M223" s="67">
        <v>54.69</v>
      </c>
      <c r="N223" s="68">
        <v>-67135.611000000004</v>
      </c>
      <c r="O223" s="68">
        <v>345607.33199999999</v>
      </c>
      <c r="P223" s="68">
        <v>64041.987999999998</v>
      </c>
      <c r="Q223" s="68">
        <v>108065.007</v>
      </c>
      <c r="R223" s="68">
        <v>453672.33899999998</v>
      </c>
      <c r="S223" s="68">
        <v>386536.728</v>
      </c>
      <c r="T223" s="68">
        <f t="shared" si="38"/>
        <v>2057.4539986798677</v>
      </c>
      <c r="U223" s="68">
        <f t="shared" si="39"/>
        <v>1702.9425214521452</v>
      </c>
      <c r="V223" s="68">
        <f t="shared" si="40"/>
        <v>1824.9892118811881</v>
      </c>
      <c r="W223" s="68">
        <f t="shared" si="41"/>
        <v>187.04127260726071</v>
      </c>
      <c r="X223" s="69">
        <f t="shared" si="42"/>
        <v>154.81295649564956</v>
      </c>
    </row>
    <row r="224" spans="1:24">
      <c r="A224" s="60" t="str">
        <f t="shared" si="44"/>
        <v>121 &gt;</v>
      </c>
      <c r="B224" s="41" t="s">
        <v>261</v>
      </c>
      <c r="C224" s="30" t="s">
        <v>61</v>
      </c>
      <c r="D224" s="25">
        <v>118</v>
      </c>
      <c r="E224" s="42">
        <v>121.75</v>
      </c>
      <c r="F224" s="42">
        <f t="shared" si="45"/>
        <v>31.450000000000003</v>
      </c>
      <c r="G224" s="43">
        <f t="shared" si="36"/>
        <v>0.273449920508744</v>
      </c>
      <c r="H224" s="43">
        <f t="shared" si="37"/>
        <v>0.45914149443561203</v>
      </c>
      <c r="I224" s="44">
        <v>8.6</v>
      </c>
      <c r="J224" s="44">
        <v>5.84</v>
      </c>
      <c r="K224" s="44">
        <v>17.010000000000002</v>
      </c>
      <c r="L224" s="44">
        <v>2.75</v>
      </c>
      <c r="M224" s="44">
        <v>34.200000000000003</v>
      </c>
      <c r="N224" s="45">
        <v>-46123.233999999997</v>
      </c>
      <c r="O224" s="45">
        <v>228390.67300000001</v>
      </c>
      <c r="P224" s="45">
        <v>20254.68</v>
      </c>
      <c r="Q224" s="45">
        <v>50080.87</v>
      </c>
      <c r="R224" s="45">
        <v>278471.54300000001</v>
      </c>
      <c r="S224" s="45">
        <v>232348.30900000001</v>
      </c>
      <c r="T224" s="46">
        <f t="shared" si="38"/>
        <v>2120.877724845996</v>
      </c>
      <c r="U224" s="46">
        <f t="shared" si="39"/>
        <v>1742.0421273100617</v>
      </c>
      <c r="V224" s="46">
        <f t="shared" si="40"/>
        <v>1875.8987515400411</v>
      </c>
      <c r="W224" s="46">
        <f t="shared" si="41"/>
        <v>192.80706589509055</v>
      </c>
      <c r="X224" s="47">
        <f t="shared" si="42"/>
        <v>158.36746611909652</v>
      </c>
    </row>
    <row r="225" spans="1:24">
      <c r="A225" s="61" t="str">
        <f t="shared" si="44"/>
        <v>121 &gt;</v>
      </c>
      <c r="B225" s="62" t="s">
        <v>261</v>
      </c>
      <c r="C225" s="63" t="s">
        <v>263</v>
      </c>
      <c r="D225" s="64">
        <v>120</v>
      </c>
      <c r="E225" s="65">
        <v>125.125</v>
      </c>
      <c r="F225" s="65">
        <f t="shared" si="45"/>
        <v>33.64</v>
      </c>
      <c r="G225" s="66">
        <f t="shared" si="36"/>
        <v>0.24286563614744353</v>
      </c>
      <c r="H225" s="66">
        <f t="shared" si="37"/>
        <v>0.5139714625445897</v>
      </c>
      <c r="I225" s="67">
        <v>8.17</v>
      </c>
      <c r="J225" s="67">
        <v>9.1199999999999992</v>
      </c>
      <c r="K225" s="67">
        <v>16.350000000000001</v>
      </c>
      <c r="L225" s="67">
        <v>2.63</v>
      </c>
      <c r="M225" s="67">
        <v>36.270000000000003</v>
      </c>
      <c r="N225" s="68">
        <v>-43281.108999999997</v>
      </c>
      <c r="O225" s="68">
        <v>243538.361</v>
      </c>
      <c r="P225" s="68">
        <v>31163.892</v>
      </c>
      <c r="Q225" s="68">
        <v>64886.802000000003</v>
      </c>
      <c r="R225" s="68">
        <v>308425.163</v>
      </c>
      <c r="S225" s="68">
        <v>265144.054</v>
      </c>
      <c r="T225" s="68">
        <f t="shared" si="38"/>
        <v>2215.8742937062939</v>
      </c>
      <c r="U225" s="68">
        <f t="shared" si="39"/>
        <v>1869.9713246753247</v>
      </c>
      <c r="V225" s="68">
        <f t="shared" si="40"/>
        <v>1946.3605274725276</v>
      </c>
      <c r="W225" s="68">
        <f t="shared" si="41"/>
        <v>201.44311760966309</v>
      </c>
      <c r="X225" s="69">
        <f t="shared" si="42"/>
        <v>169.99739315230224</v>
      </c>
    </row>
    <row r="226" spans="1:24">
      <c r="A226" s="60" t="str">
        <f t="shared" si="44"/>
        <v>121 &gt;</v>
      </c>
      <c r="B226" s="41" t="s">
        <v>261</v>
      </c>
      <c r="C226" s="30" t="s">
        <v>264</v>
      </c>
      <c r="D226" s="25">
        <v>123</v>
      </c>
      <c r="E226" s="42">
        <v>125.875</v>
      </c>
      <c r="F226" s="42">
        <f t="shared" si="45"/>
        <v>31.05</v>
      </c>
      <c r="G226" s="43">
        <f t="shared" si="36"/>
        <v>0.37262479871175525</v>
      </c>
      <c r="H226" s="43">
        <f t="shared" si="37"/>
        <v>0.63091787439613523</v>
      </c>
      <c r="I226" s="44">
        <v>11.57</v>
      </c>
      <c r="J226" s="44">
        <v>8.02</v>
      </c>
      <c r="K226" s="44">
        <v>11.46</v>
      </c>
      <c r="L226" s="44">
        <v>2.5</v>
      </c>
      <c r="M226" s="44">
        <v>33.549999999999997</v>
      </c>
      <c r="N226" s="45">
        <v>-47145.807999999997</v>
      </c>
      <c r="O226" s="45">
        <v>258819.989</v>
      </c>
      <c r="P226" s="45">
        <v>22432.778999999999</v>
      </c>
      <c r="Q226" s="45">
        <v>55944.55</v>
      </c>
      <c r="R226" s="45">
        <v>314764.53899999999</v>
      </c>
      <c r="S226" s="45">
        <v>267618.73100000003</v>
      </c>
      <c r="T226" s="46">
        <f t="shared" si="38"/>
        <v>2322.3972989076465</v>
      </c>
      <c r="U226" s="46">
        <f t="shared" si="39"/>
        <v>1947.852647467726</v>
      </c>
      <c r="V226" s="46">
        <f t="shared" si="40"/>
        <v>2056.1667447864947</v>
      </c>
      <c r="W226" s="46">
        <f t="shared" si="41"/>
        <v>211.12702717342242</v>
      </c>
      <c r="X226" s="47">
        <f t="shared" si="42"/>
        <v>177.0775134061569</v>
      </c>
    </row>
    <row r="227" spans="1:24">
      <c r="A227" s="110" t="s">
        <v>296</v>
      </c>
      <c r="B227" s="26" t="s">
        <v>308</v>
      </c>
      <c r="C227" s="89"/>
      <c r="D227" s="90">
        <f>SUM(D205:D226)</f>
        <v>3172</v>
      </c>
      <c r="E227" s="91">
        <f>SUM(E205:E226)</f>
        <v>3249.75</v>
      </c>
      <c r="F227" s="91">
        <f>SUM(F205:F226)</f>
        <v>843.22000000000014</v>
      </c>
      <c r="G227" s="92">
        <f t="shared" si="36"/>
        <v>0.32438746709043892</v>
      </c>
      <c r="H227" s="92">
        <f t="shared" si="37"/>
        <v>0.51986432959370021</v>
      </c>
      <c r="I227" s="93">
        <f t="shared" ref="I227:S227" si="46">SUM(I205:I226)</f>
        <v>273.52999999999997</v>
      </c>
      <c r="J227" s="93">
        <f t="shared" si="46"/>
        <v>164.83</v>
      </c>
      <c r="K227" s="93">
        <f t="shared" si="46"/>
        <v>404.85999999999996</v>
      </c>
      <c r="L227" s="93">
        <f t="shared" si="46"/>
        <v>59.650000000000006</v>
      </c>
      <c r="M227" s="93">
        <f t="shared" si="46"/>
        <v>902.86999999999989</v>
      </c>
      <c r="N227" s="94">
        <f t="shared" si="46"/>
        <v>-1098200.6100000001</v>
      </c>
      <c r="O227" s="94">
        <f t="shared" si="46"/>
        <v>6242964.3880000003</v>
      </c>
      <c r="P227" s="94">
        <f t="shared" si="46"/>
        <v>754446.16400000011</v>
      </c>
      <c r="Q227" s="94">
        <f t="shared" si="46"/>
        <v>1610458.6109999998</v>
      </c>
      <c r="R227" s="94">
        <f t="shared" si="46"/>
        <v>7853422.998999998</v>
      </c>
      <c r="S227" s="94">
        <f t="shared" si="46"/>
        <v>6755222.3889999995</v>
      </c>
      <c r="T227" s="94">
        <f t="shared" si="38"/>
        <v>2184.4686006615889</v>
      </c>
      <c r="U227" s="94">
        <f t="shared" si="39"/>
        <v>1846.5347257481344</v>
      </c>
      <c r="V227" s="94">
        <f t="shared" si="40"/>
        <v>1921.0598932225557</v>
      </c>
      <c r="W227" s="94">
        <f t="shared" si="41"/>
        <v>198.58805460559898</v>
      </c>
      <c r="X227" s="95">
        <f t="shared" si="42"/>
        <v>167.86679324983041</v>
      </c>
    </row>
    <row r="228" spans="1:24" ht="15.75" thickBot="1">
      <c r="A228" s="31"/>
      <c r="B228" s="17"/>
      <c r="C228" s="31" t="s">
        <v>303</v>
      </c>
      <c r="D228" s="18">
        <f>+D227+D204+D158+D84+D46</f>
        <v>15736</v>
      </c>
      <c r="E228" s="96">
        <f>+E227+E204+E158+E84+E46</f>
        <v>16027.849999999999</v>
      </c>
      <c r="F228" s="96">
        <f>+F227+F204+F158+F84+F46</f>
        <v>4299.16</v>
      </c>
      <c r="G228" s="20">
        <f t="shared" si="36"/>
        <v>0.29826291647670711</v>
      </c>
      <c r="H228" s="20">
        <f t="shared" si="37"/>
        <v>0.47607206989272327</v>
      </c>
      <c r="I228" s="21">
        <f t="shared" ref="I228:S228" si="47">+I227+I204+I158+I84+I46</f>
        <v>1282.2800000000002</v>
      </c>
      <c r="J228" s="21">
        <f t="shared" si="47"/>
        <v>764.43</v>
      </c>
      <c r="K228" s="21">
        <f t="shared" si="47"/>
        <v>2252.4500000000003</v>
      </c>
      <c r="L228" s="21">
        <f t="shared" si="47"/>
        <v>309.06</v>
      </c>
      <c r="M228" s="21">
        <f t="shared" si="47"/>
        <v>4608.2599999999993</v>
      </c>
      <c r="N228" s="24">
        <f t="shared" si="47"/>
        <v>-5580084.1149999993</v>
      </c>
      <c r="O228" s="24">
        <f t="shared" si="47"/>
        <v>31676427.915600002</v>
      </c>
      <c r="P228" s="24">
        <f t="shared" si="47"/>
        <v>4004315.503</v>
      </c>
      <c r="Q228" s="24">
        <f t="shared" si="47"/>
        <v>9044066.004999999</v>
      </c>
      <c r="R228" s="24">
        <f t="shared" si="47"/>
        <v>40720493.92059999</v>
      </c>
      <c r="S228" s="24">
        <f t="shared" si="47"/>
        <v>35140409.805600002</v>
      </c>
      <c r="T228" s="22">
        <f>+(R228-P228)/E228</f>
        <v>2290.7737730013691</v>
      </c>
      <c r="U228" s="22">
        <f>+(S228-P228)/E228</f>
        <v>1942.6245131193521</v>
      </c>
      <c r="V228" s="22">
        <f>+O228/E228</f>
        <v>1976.3366836849611</v>
      </c>
      <c r="W228" s="22">
        <f>+T228/$W$1</f>
        <v>208.25216118194265</v>
      </c>
      <c r="X228" s="22">
        <f>+U228/$W$1</f>
        <v>176.60222846539565</v>
      </c>
    </row>
    <row r="229" spans="1:24" ht="15.75" thickTop="1">
      <c r="E229" s="7"/>
      <c r="F229" s="7"/>
      <c r="G229" s="7"/>
      <c r="H229" s="7"/>
      <c r="K229" s="8"/>
      <c r="M229" s="7"/>
    </row>
  </sheetData>
  <sheetProtection algorithmName="SHA-512" hashValue="QBrevMzeghpNvYj6oUrvhYFBG2AaDK86q1K9Xd/VcF3f4qfxyFojOHh+CUwBV9OfidTIgHuhPVsDSsf5Gpj4yg==" saltValue="i/iFbI34ZJUTcUNfdgQ8eg==" spinCount="100000" sheet="1" formatCells="0" formatColumns="0" formatRows="0" sort="0" autoFilter="0"/>
  <autoFilter ref="A8:B8" xr:uid="{5B4C405D-2438-4269-A9C0-493C65D9EBB0}"/>
  <sortState xmlns:xlrd2="http://schemas.microsoft.com/office/spreadsheetml/2017/richdata2" ref="A9:X203">
    <sortCondition ref="A9:A203"/>
  </sortState>
  <pageMargins left="0.7" right="0.7" top="0.75" bottom="0.75" header="0.3" footer="0.3"/>
  <ignoredErrors>
    <ignoredError sqref="F46 F84 F158 F20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95EA-9F52-432D-939A-DDAEFA1B2A56}">
  <dimension ref="A1:X42"/>
  <sheetViews>
    <sheetView workbookViewId="0">
      <selection activeCell="B15" sqref="B14:B15"/>
    </sheetView>
  </sheetViews>
  <sheetFormatPr defaultRowHeight="15"/>
  <cols>
    <col min="2" max="2" width="34.5703125" customWidth="1"/>
    <col min="3" max="3" width="46.28515625" customWidth="1"/>
    <col min="8" max="8" width="13" customWidth="1"/>
    <col min="9" max="9" width="10.28515625" customWidth="1"/>
    <col min="10" max="10" width="10.7109375" customWidth="1"/>
    <col min="12" max="12" width="10.7109375" customWidth="1"/>
    <col min="15" max="15" width="11.28515625" customWidth="1"/>
    <col min="17" max="17" width="11.85546875" customWidth="1"/>
    <col min="23" max="23" width="9.7109375" customWidth="1"/>
    <col min="24" max="24" width="10.42578125" customWidth="1"/>
  </cols>
  <sheetData>
    <row r="1" spans="1:24" s="1" customFormat="1">
      <c r="A1" s="1" t="s">
        <v>0</v>
      </c>
      <c r="E1" s="2" t="s">
        <v>1</v>
      </c>
      <c r="F1" s="2"/>
      <c r="G1" s="2"/>
      <c r="H1" s="2"/>
      <c r="I1" s="2" t="s">
        <v>22</v>
      </c>
      <c r="J1" s="2"/>
      <c r="K1" s="2"/>
      <c r="L1" s="2"/>
      <c r="W1" s="1">
        <v>11</v>
      </c>
    </row>
    <row r="2" spans="1:24" ht="15.75" customHeight="1">
      <c r="A2" s="1" t="s">
        <v>23</v>
      </c>
    </row>
    <row r="3" spans="1:24" ht="5.25" customHeight="1"/>
    <row r="4" spans="1:24" s="1" customFormat="1" ht="13.5" customHeight="1">
      <c r="A4" s="1" t="s">
        <v>2</v>
      </c>
      <c r="E4" s="2"/>
      <c r="F4" s="2"/>
      <c r="G4" s="2"/>
      <c r="H4" s="2"/>
      <c r="I4" s="2"/>
      <c r="J4" s="2"/>
      <c r="K4" s="2"/>
      <c r="L4" s="2"/>
    </row>
    <row r="5" spans="1:24" s="1" customFormat="1">
      <c r="E5" s="2"/>
      <c r="F5" s="2"/>
      <c r="G5" s="2"/>
      <c r="H5" s="2"/>
      <c r="I5" s="2"/>
      <c r="J5" s="2"/>
      <c r="K5" s="2"/>
      <c r="L5" s="2"/>
    </row>
    <row r="6" spans="1:24" s="1" customFormat="1">
      <c r="E6" s="2"/>
      <c r="F6" s="2"/>
      <c r="G6" s="2"/>
      <c r="H6" s="2"/>
      <c r="I6" s="2"/>
      <c r="J6" s="2"/>
      <c r="K6" s="2"/>
      <c r="L6" s="2"/>
    </row>
    <row r="7" spans="1:24" s="1" customFormat="1">
      <c r="E7" s="2"/>
      <c r="F7" s="2"/>
      <c r="G7" s="2"/>
      <c r="H7" s="2"/>
      <c r="I7" s="2"/>
      <c r="J7" s="2"/>
      <c r="K7" s="2"/>
      <c r="L7" s="2"/>
    </row>
    <row r="8" spans="1:24" s="4" customFormat="1" ht="65.099999999999994" customHeight="1">
      <c r="A8" s="12" t="s">
        <v>3</v>
      </c>
      <c r="B8" s="58" t="s">
        <v>4</v>
      </c>
      <c r="C8" s="3" t="s">
        <v>5</v>
      </c>
      <c r="D8" s="29" t="s">
        <v>6</v>
      </c>
      <c r="E8" s="3" t="s">
        <v>7</v>
      </c>
      <c r="F8" s="12" t="s">
        <v>10</v>
      </c>
      <c r="G8" s="12" t="s">
        <v>9</v>
      </c>
      <c r="H8" s="12" t="s">
        <v>290</v>
      </c>
      <c r="I8" s="12" t="s">
        <v>299</v>
      </c>
      <c r="J8" s="12" t="s">
        <v>300</v>
      </c>
      <c r="K8" s="12" t="s">
        <v>301</v>
      </c>
      <c r="L8" s="12" t="s">
        <v>302</v>
      </c>
      <c r="M8" s="12" t="s">
        <v>8</v>
      </c>
      <c r="N8" s="14" t="s">
        <v>11</v>
      </c>
      <c r="O8" s="14" t="s">
        <v>12</v>
      </c>
      <c r="P8" s="12" t="s">
        <v>13</v>
      </c>
      <c r="Q8" s="14" t="s">
        <v>14</v>
      </c>
      <c r="R8" s="14" t="s">
        <v>15</v>
      </c>
      <c r="S8" s="13" t="s">
        <v>16</v>
      </c>
      <c r="T8" s="15" t="s">
        <v>17</v>
      </c>
      <c r="U8" s="15" t="s">
        <v>18</v>
      </c>
      <c r="V8" s="15" t="s">
        <v>19</v>
      </c>
      <c r="W8" s="15" t="s">
        <v>20</v>
      </c>
      <c r="X8" s="15" t="s">
        <v>21</v>
      </c>
    </row>
    <row r="9" spans="1:24">
      <c r="A9" s="97" t="s">
        <v>298</v>
      </c>
      <c r="B9" s="98" t="s">
        <v>248</v>
      </c>
      <c r="C9" s="99" t="s">
        <v>249</v>
      </c>
      <c r="D9" s="100">
        <v>3</v>
      </c>
      <c r="E9" s="101">
        <v>3</v>
      </c>
      <c r="F9" s="101">
        <v>1.1399999999999999</v>
      </c>
      <c r="G9" s="102">
        <v>0.64035087719298245</v>
      </c>
      <c r="H9" s="102">
        <v>0.81578947368421051</v>
      </c>
      <c r="I9" s="103">
        <v>0.73</v>
      </c>
      <c r="J9" s="103">
        <v>0.2</v>
      </c>
      <c r="K9" s="103">
        <v>0.21</v>
      </c>
      <c r="L9" s="103">
        <v>0.45</v>
      </c>
      <c r="M9" s="103">
        <v>1.59</v>
      </c>
      <c r="N9" s="104">
        <v>0</v>
      </c>
      <c r="O9" s="104">
        <v>11093</v>
      </c>
      <c r="P9" s="104"/>
      <c r="Q9" s="104">
        <v>48</v>
      </c>
      <c r="R9" s="104">
        <v>11141</v>
      </c>
      <c r="S9" s="104">
        <v>11141</v>
      </c>
      <c r="T9" s="104">
        <v>3713.6666666666665</v>
      </c>
      <c r="U9" s="104">
        <v>3713.6666666666665</v>
      </c>
      <c r="V9" s="104">
        <v>3697.6666666666665</v>
      </c>
      <c r="W9" s="104">
        <v>337.60606060606057</v>
      </c>
      <c r="X9" s="105">
        <v>337.60606060606057</v>
      </c>
    </row>
    <row r="10" spans="1:24">
      <c r="A10" s="61" t="s">
        <v>298</v>
      </c>
      <c r="B10" s="62" t="s">
        <v>216</v>
      </c>
      <c r="C10" s="63" t="s">
        <v>218</v>
      </c>
      <c r="D10" s="64">
        <v>5</v>
      </c>
      <c r="E10" s="65">
        <v>4.75</v>
      </c>
      <c r="F10" s="65">
        <v>2.15</v>
      </c>
      <c r="G10" s="66">
        <v>0</v>
      </c>
      <c r="H10" s="66">
        <v>6.9767441860465115E-2</v>
      </c>
      <c r="I10" s="67">
        <v>0</v>
      </c>
      <c r="J10" s="67">
        <v>0.15</v>
      </c>
      <c r="K10" s="67">
        <v>2</v>
      </c>
      <c r="L10" s="67">
        <v>0</v>
      </c>
      <c r="M10" s="67">
        <v>2.15</v>
      </c>
      <c r="N10" s="68"/>
      <c r="O10" s="68"/>
      <c r="P10" s="68"/>
      <c r="Q10" s="68"/>
      <c r="R10" s="68"/>
      <c r="S10" s="68"/>
      <c r="T10" s="68">
        <v>0</v>
      </c>
      <c r="U10" s="68">
        <v>0</v>
      </c>
      <c r="V10" s="68">
        <v>0</v>
      </c>
      <c r="W10" s="68">
        <v>0</v>
      </c>
      <c r="X10" s="69">
        <v>0</v>
      </c>
    </row>
    <row r="11" spans="1:24">
      <c r="A11" s="79" t="s">
        <v>298</v>
      </c>
      <c r="B11" s="80" t="s">
        <v>234</v>
      </c>
      <c r="C11" s="81" t="s">
        <v>236</v>
      </c>
      <c r="D11" s="82">
        <v>6</v>
      </c>
      <c r="E11" s="83">
        <v>5.5</v>
      </c>
      <c r="F11" s="83">
        <v>2.9</v>
      </c>
      <c r="G11" s="84">
        <v>0.68965517241379315</v>
      </c>
      <c r="H11" s="84">
        <v>1</v>
      </c>
      <c r="I11" s="85">
        <v>2</v>
      </c>
      <c r="J11" s="85">
        <v>0.9</v>
      </c>
      <c r="K11" s="85">
        <v>0</v>
      </c>
      <c r="L11" s="85">
        <v>0</v>
      </c>
      <c r="M11" s="85">
        <v>2.9</v>
      </c>
      <c r="N11" s="86">
        <v>-1854.308</v>
      </c>
      <c r="O11" s="86">
        <v>27857.569</v>
      </c>
      <c r="P11" s="86">
        <v>1687.104</v>
      </c>
      <c r="Q11" s="86">
        <v>2551.1219999999998</v>
      </c>
      <c r="R11" s="86">
        <v>30408.690999999999</v>
      </c>
      <c r="S11" s="86">
        <v>28554.383000000002</v>
      </c>
      <c r="T11" s="86">
        <v>5222.1067272727269</v>
      </c>
      <c r="U11" s="86">
        <v>4884.9598181818183</v>
      </c>
      <c r="V11" s="86">
        <v>5065.012545454545</v>
      </c>
      <c r="W11" s="86">
        <v>474.73697520661153</v>
      </c>
      <c r="X11" s="87">
        <v>444.08725619834712</v>
      </c>
    </row>
    <row r="12" spans="1:24">
      <c r="A12" s="61" t="s">
        <v>298</v>
      </c>
      <c r="B12" s="62" t="s">
        <v>170</v>
      </c>
      <c r="C12" s="63" t="s">
        <v>171</v>
      </c>
      <c r="D12" s="64">
        <v>9</v>
      </c>
      <c r="E12" s="65">
        <v>7.875</v>
      </c>
      <c r="F12" s="65">
        <v>1.95</v>
      </c>
      <c r="G12" s="66">
        <v>0</v>
      </c>
      <c r="H12" s="66">
        <v>0.12820512820512822</v>
      </c>
      <c r="I12" s="67">
        <v>0</v>
      </c>
      <c r="J12" s="67">
        <v>0.25</v>
      </c>
      <c r="K12" s="67">
        <v>1.7</v>
      </c>
      <c r="L12" s="67">
        <v>0.13</v>
      </c>
      <c r="M12" s="67">
        <v>2.08</v>
      </c>
      <c r="N12" s="68">
        <v>-6316</v>
      </c>
      <c r="O12" s="68">
        <v>13548</v>
      </c>
      <c r="P12" s="68"/>
      <c r="Q12" s="68">
        <v>3412</v>
      </c>
      <c r="R12" s="68">
        <v>16960</v>
      </c>
      <c r="S12" s="68">
        <v>10644</v>
      </c>
      <c r="T12" s="68">
        <v>2153.6507936507937</v>
      </c>
      <c r="U12" s="68">
        <v>1351.6190476190477</v>
      </c>
      <c r="V12" s="68">
        <v>1720.3809523809523</v>
      </c>
      <c r="W12" s="68">
        <v>195.78643578643579</v>
      </c>
      <c r="X12" s="69">
        <v>122.87445887445888</v>
      </c>
    </row>
    <row r="13" spans="1:24">
      <c r="A13" s="79" t="s">
        <v>298</v>
      </c>
      <c r="B13" s="80" t="s">
        <v>252</v>
      </c>
      <c r="C13" s="81" t="s">
        <v>255</v>
      </c>
      <c r="D13" s="82">
        <v>11</v>
      </c>
      <c r="E13" s="83">
        <v>8.5</v>
      </c>
      <c r="F13" s="83">
        <v>2.12</v>
      </c>
      <c r="G13" s="84">
        <v>0.43396226415094341</v>
      </c>
      <c r="H13" s="84">
        <v>0.52830188679245282</v>
      </c>
      <c r="I13" s="85">
        <v>0.92</v>
      </c>
      <c r="J13" s="85">
        <v>0.2</v>
      </c>
      <c r="K13" s="85">
        <v>1</v>
      </c>
      <c r="L13" s="85">
        <v>0</v>
      </c>
      <c r="M13" s="85">
        <v>2.12</v>
      </c>
      <c r="N13" s="86"/>
      <c r="O13" s="86"/>
      <c r="P13" s="86"/>
      <c r="Q13" s="86"/>
      <c r="R13" s="86"/>
      <c r="S13" s="86"/>
      <c r="T13" s="86">
        <v>0</v>
      </c>
      <c r="U13" s="86">
        <v>0</v>
      </c>
      <c r="V13" s="86">
        <v>0</v>
      </c>
      <c r="W13" s="86">
        <v>0</v>
      </c>
      <c r="X13" s="87">
        <v>0</v>
      </c>
    </row>
    <row r="14" spans="1:24">
      <c r="A14" s="61" t="s">
        <v>298</v>
      </c>
      <c r="B14" s="62" t="s">
        <v>185</v>
      </c>
      <c r="C14" s="63" t="s">
        <v>186</v>
      </c>
      <c r="D14" s="64">
        <v>10</v>
      </c>
      <c r="E14" s="65">
        <v>8.75</v>
      </c>
      <c r="F14" s="65">
        <v>1.8</v>
      </c>
      <c r="G14" s="66">
        <v>0</v>
      </c>
      <c r="H14" s="66">
        <v>0.44444444444444448</v>
      </c>
      <c r="I14" s="67">
        <v>0</v>
      </c>
      <c r="J14" s="67">
        <v>0.8</v>
      </c>
      <c r="K14" s="67">
        <v>1</v>
      </c>
      <c r="L14" s="67">
        <v>0</v>
      </c>
      <c r="M14" s="67">
        <v>1.8</v>
      </c>
      <c r="N14" s="68">
        <v>-716.98299999999995</v>
      </c>
      <c r="O14" s="68">
        <v>2570.0300000000002</v>
      </c>
      <c r="P14" s="68">
        <v>3772.8270000000002</v>
      </c>
      <c r="Q14" s="68">
        <v>23320.438999999998</v>
      </c>
      <c r="R14" s="68">
        <v>25890.469000000001</v>
      </c>
      <c r="S14" s="68">
        <v>25173.486000000001</v>
      </c>
      <c r="T14" s="68">
        <v>2527.7305142857144</v>
      </c>
      <c r="U14" s="68">
        <v>2445.7896000000001</v>
      </c>
      <c r="V14" s="68">
        <v>293.71771428571429</v>
      </c>
      <c r="W14" s="68">
        <v>229.79368311688313</v>
      </c>
      <c r="X14" s="69">
        <v>222.3445090909091</v>
      </c>
    </row>
    <row r="15" spans="1:24">
      <c r="A15" s="79" t="s">
        <v>298</v>
      </c>
      <c r="B15" s="80" t="s">
        <v>216</v>
      </c>
      <c r="C15" s="81" t="s">
        <v>219</v>
      </c>
      <c r="D15" s="82">
        <v>11</v>
      </c>
      <c r="E15" s="83">
        <v>10</v>
      </c>
      <c r="F15" s="83">
        <v>3.55</v>
      </c>
      <c r="G15" s="84">
        <v>0.323943661971831</v>
      </c>
      <c r="H15" s="84">
        <v>0.323943661971831</v>
      </c>
      <c r="I15" s="85">
        <v>1.1499999999999999</v>
      </c>
      <c r="J15" s="85">
        <v>0</v>
      </c>
      <c r="K15" s="85">
        <v>2.4</v>
      </c>
      <c r="L15" s="85">
        <v>0</v>
      </c>
      <c r="M15" s="85">
        <v>3.55</v>
      </c>
      <c r="N15" s="86"/>
      <c r="O15" s="86"/>
      <c r="P15" s="86"/>
      <c r="Q15" s="86"/>
      <c r="R15" s="86"/>
      <c r="S15" s="86"/>
      <c r="T15" s="86">
        <v>0</v>
      </c>
      <c r="U15" s="86">
        <v>0</v>
      </c>
      <c r="V15" s="86">
        <v>0</v>
      </c>
      <c r="W15" s="86">
        <v>0</v>
      </c>
      <c r="X15" s="87">
        <v>0</v>
      </c>
    </row>
    <row r="16" spans="1:24">
      <c r="A16" s="79" t="s">
        <v>298</v>
      </c>
      <c r="B16" s="41" t="s">
        <v>256</v>
      </c>
      <c r="C16" s="30" t="s">
        <v>324</v>
      </c>
      <c r="D16" s="6">
        <v>6</v>
      </c>
      <c r="E16" s="6">
        <v>5.8</v>
      </c>
      <c r="F16" s="7">
        <f t="shared" ref="F16" si="0">+I16+J16+K16</f>
        <v>1.9000000000000001</v>
      </c>
      <c r="G16" s="10">
        <f t="shared" ref="G16" si="1">+I16/F16</f>
        <v>0</v>
      </c>
      <c r="H16" s="10">
        <f t="shared" ref="H16" si="2">+(I16+J16)/F16</f>
        <v>5.2631578947368418E-2</v>
      </c>
      <c r="I16" s="8">
        <v>0</v>
      </c>
      <c r="J16" s="8">
        <v>0.1</v>
      </c>
      <c r="K16" s="8">
        <v>1.8</v>
      </c>
      <c r="L16" s="8">
        <v>0</v>
      </c>
      <c r="M16" s="8">
        <v>1.9</v>
      </c>
      <c r="N16" s="23">
        <v>-1118</v>
      </c>
      <c r="O16" s="23">
        <v>11027</v>
      </c>
      <c r="P16" s="23"/>
      <c r="Q16" s="23">
        <v>2100</v>
      </c>
      <c r="R16" s="23">
        <v>13127</v>
      </c>
      <c r="S16" s="23">
        <f>+R16+N16</f>
        <v>12009</v>
      </c>
      <c r="T16" s="9">
        <f t="shared" ref="T16" si="3">+(R16-P16)/E16</f>
        <v>2263.2758620689656</v>
      </c>
      <c r="U16" s="9">
        <f t="shared" ref="U16" si="4">+(S16-P16)/E16</f>
        <v>2070.5172413793102</v>
      </c>
      <c r="V16" s="9">
        <f t="shared" ref="V16" si="5">+O16/E16</f>
        <v>1901.2068965517242</v>
      </c>
      <c r="W16" s="9">
        <f t="shared" ref="W16:X16" si="6">+T16/$W$1</f>
        <v>205.75235109717869</v>
      </c>
      <c r="X16" s="9">
        <f t="shared" si="6"/>
        <v>188.22884012539183</v>
      </c>
    </row>
    <row r="17" spans="1:24">
      <c r="A17" s="61" t="s">
        <v>298</v>
      </c>
      <c r="B17" s="62" t="s">
        <v>190</v>
      </c>
      <c r="C17" s="63" t="s">
        <v>191</v>
      </c>
      <c r="D17" s="64">
        <v>11</v>
      </c>
      <c r="E17" s="65">
        <v>11</v>
      </c>
      <c r="F17" s="65">
        <v>2.5</v>
      </c>
      <c r="G17" s="66">
        <v>0.1</v>
      </c>
      <c r="H17" s="66">
        <v>1</v>
      </c>
      <c r="I17" s="67">
        <v>0.25</v>
      </c>
      <c r="J17" s="67">
        <v>2.25</v>
      </c>
      <c r="K17" s="67">
        <v>0</v>
      </c>
      <c r="L17" s="67">
        <v>0</v>
      </c>
      <c r="M17" s="67">
        <v>2.5</v>
      </c>
      <c r="N17" s="68">
        <v>-1955.9449999999999</v>
      </c>
      <c r="O17" s="68">
        <v>14922.902</v>
      </c>
      <c r="P17" s="68">
        <v>1598</v>
      </c>
      <c r="Q17" s="68">
        <v>4473.049</v>
      </c>
      <c r="R17" s="68">
        <v>19395.951000000001</v>
      </c>
      <c r="S17" s="68">
        <v>17440.006000000001</v>
      </c>
      <c r="T17" s="68">
        <v>1617.9955454545454</v>
      </c>
      <c r="U17" s="68">
        <v>1440.1823636363638</v>
      </c>
      <c r="V17" s="68">
        <v>1356.6274545454546</v>
      </c>
      <c r="W17" s="68">
        <v>147.09050413223142</v>
      </c>
      <c r="X17" s="69">
        <v>130.92566942148761</v>
      </c>
    </row>
    <row r="18" spans="1:24">
      <c r="A18" s="79" t="s">
        <v>298</v>
      </c>
      <c r="B18" s="80" t="s">
        <v>204</v>
      </c>
      <c r="C18" s="81" t="s">
        <v>205</v>
      </c>
      <c r="D18" s="82">
        <v>14</v>
      </c>
      <c r="E18" s="83">
        <v>12.75</v>
      </c>
      <c r="F18" s="83">
        <v>3.4000000000000004</v>
      </c>
      <c r="G18" s="84">
        <v>0.29411764705882348</v>
      </c>
      <c r="H18" s="84">
        <v>0.61764705882352933</v>
      </c>
      <c r="I18" s="85">
        <v>1</v>
      </c>
      <c r="J18" s="85">
        <v>1.1000000000000001</v>
      </c>
      <c r="K18" s="85">
        <v>1.3</v>
      </c>
      <c r="L18" s="85">
        <v>0</v>
      </c>
      <c r="M18" s="85">
        <v>3.4</v>
      </c>
      <c r="N18" s="86"/>
      <c r="O18" s="86"/>
      <c r="P18" s="86"/>
      <c r="Q18" s="86"/>
      <c r="R18" s="86"/>
      <c r="S18" s="86"/>
      <c r="T18" s="86">
        <v>0</v>
      </c>
      <c r="U18" s="86">
        <v>0</v>
      </c>
      <c r="V18" s="86">
        <v>0</v>
      </c>
      <c r="W18" s="86">
        <v>0</v>
      </c>
      <c r="X18" s="87">
        <v>0</v>
      </c>
    </row>
    <row r="19" spans="1:24">
      <c r="A19" s="61" t="s">
        <v>298</v>
      </c>
      <c r="B19" s="62" t="s">
        <v>240</v>
      </c>
      <c r="C19" s="63" t="s">
        <v>245</v>
      </c>
      <c r="D19" s="64">
        <v>14</v>
      </c>
      <c r="E19" s="65">
        <v>13</v>
      </c>
      <c r="F19" s="65">
        <v>5</v>
      </c>
      <c r="G19" s="66">
        <v>0.18</v>
      </c>
      <c r="H19" s="66">
        <v>0.22000000000000003</v>
      </c>
      <c r="I19" s="67">
        <v>0.9</v>
      </c>
      <c r="J19" s="67">
        <v>0.2</v>
      </c>
      <c r="K19" s="67">
        <v>3.9</v>
      </c>
      <c r="L19" s="67">
        <v>0.64</v>
      </c>
      <c r="M19" s="67">
        <v>5.64</v>
      </c>
      <c r="N19" s="68">
        <v>-4723.6409999999996</v>
      </c>
      <c r="O19" s="68">
        <v>32025.054</v>
      </c>
      <c r="P19" s="68">
        <v>3258.819</v>
      </c>
      <c r="Q19" s="68">
        <v>5856.7129999999997</v>
      </c>
      <c r="R19" s="68">
        <v>37881.767</v>
      </c>
      <c r="S19" s="68">
        <v>33158.125999999997</v>
      </c>
      <c r="T19" s="68">
        <v>2663.303692307692</v>
      </c>
      <c r="U19" s="68">
        <v>2299.946692307692</v>
      </c>
      <c r="V19" s="68">
        <v>2463.4656923076923</v>
      </c>
      <c r="W19" s="68">
        <v>242.11851748251746</v>
      </c>
      <c r="X19" s="69">
        <v>209.08606293706291</v>
      </c>
    </row>
    <row r="20" spans="1:24">
      <c r="A20" s="79" t="s">
        <v>298</v>
      </c>
      <c r="B20" s="80" t="s">
        <v>222</v>
      </c>
      <c r="C20" s="81" t="s">
        <v>223</v>
      </c>
      <c r="D20" s="82">
        <v>18</v>
      </c>
      <c r="E20" s="83">
        <v>16.375</v>
      </c>
      <c r="F20" s="83">
        <v>1.75</v>
      </c>
      <c r="G20" s="84">
        <v>0</v>
      </c>
      <c r="H20" s="84">
        <v>0.45714285714285718</v>
      </c>
      <c r="I20" s="85">
        <v>0</v>
      </c>
      <c r="J20" s="85">
        <v>0.8</v>
      </c>
      <c r="K20" s="85">
        <v>0.95</v>
      </c>
      <c r="L20" s="85">
        <v>0</v>
      </c>
      <c r="M20" s="85">
        <v>1.75</v>
      </c>
      <c r="N20" s="86">
        <v>-3860</v>
      </c>
      <c r="O20" s="86">
        <v>26134</v>
      </c>
      <c r="P20" s="86">
        <v>10390</v>
      </c>
      <c r="Q20" s="86">
        <v>17845</v>
      </c>
      <c r="R20" s="86">
        <v>43979</v>
      </c>
      <c r="S20" s="86">
        <v>40119</v>
      </c>
      <c r="T20" s="86">
        <v>2051.2366412213742</v>
      </c>
      <c r="U20" s="86">
        <v>1815.5114503816794</v>
      </c>
      <c r="V20" s="86">
        <v>1595.969465648855</v>
      </c>
      <c r="W20" s="86">
        <v>186.4760582928522</v>
      </c>
      <c r="X20" s="87">
        <v>165.0464954892436</v>
      </c>
    </row>
    <row r="21" spans="1:24">
      <c r="A21" s="61" t="s">
        <v>298</v>
      </c>
      <c r="B21" s="62" t="s">
        <v>183</v>
      </c>
      <c r="C21" s="63" t="s">
        <v>184</v>
      </c>
      <c r="D21" s="64">
        <v>19</v>
      </c>
      <c r="E21" s="65">
        <v>17.875</v>
      </c>
      <c r="F21" s="65">
        <v>4.5500000000000007</v>
      </c>
      <c r="G21" s="66">
        <v>0.21978021978021975</v>
      </c>
      <c r="H21" s="66">
        <v>0.46153846153846151</v>
      </c>
      <c r="I21" s="67">
        <v>1</v>
      </c>
      <c r="J21" s="67">
        <v>1.1000000000000001</v>
      </c>
      <c r="K21" s="67">
        <v>2.4500000000000002</v>
      </c>
      <c r="L21" s="67">
        <v>0</v>
      </c>
      <c r="M21" s="67">
        <v>4.55</v>
      </c>
      <c r="N21" s="68">
        <v>-4981.6400000000003</v>
      </c>
      <c r="O21" s="68">
        <v>49088.948600000003</v>
      </c>
      <c r="P21" s="68">
        <v>7763.7240000000002</v>
      </c>
      <c r="Q21" s="68">
        <v>20144.009999999998</v>
      </c>
      <c r="R21" s="68">
        <v>69232.958599999998</v>
      </c>
      <c r="S21" s="68">
        <v>64251.318599999991</v>
      </c>
      <c r="T21" s="68">
        <v>3438.838299300699</v>
      </c>
      <c r="U21" s="68">
        <v>3160.1451524475519</v>
      </c>
      <c r="V21" s="68">
        <v>2746.2348867132869</v>
      </c>
      <c r="W21" s="68">
        <v>312.62166357279079</v>
      </c>
      <c r="X21" s="69">
        <v>287.28592294977744</v>
      </c>
    </row>
    <row r="22" spans="1:24">
      <c r="A22" s="79" t="s">
        <v>298</v>
      </c>
      <c r="B22" s="80" t="s">
        <v>285</v>
      </c>
      <c r="C22" s="81" t="s">
        <v>287</v>
      </c>
      <c r="D22" s="82">
        <v>20</v>
      </c>
      <c r="E22" s="83">
        <v>19.75</v>
      </c>
      <c r="F22" s="83">
        <v>6.3999999999999995</v>
      </c>
      <c r="G22" s="84">
        <v>0.3125</v>
      </c>
      <c r="H22" s="84">
        <v>0.796875</v>
      </c>
      <c r="I22" s="85">
        <v>2</v>
      </c>
      <c r="J22" s="85">
        <v>3.1</v>
      </c>
      <c r="K22" s="85">
        <v>1.3</v>
      </c>
      <c r="L22" s="85">
        <v>0.5</v>
      </c>
      <c r="M22" s="85">
        <v>6.9</v>
      </c>
      <c r="N22" s="86">
        <v>-9595.9120000000003</v>
      </c>
      <c r="O22" s="86">
        <v>46431.43</v>
      </c>
      <c r="P22" s="86">
        <v>5554.9080000000004</v>
      </c>
      <c r="Q22" s="86">
        <v>13663.992</v>
      </c>
      <c r="R22" s="86">
        <v>60095.421999999999</v>
      </c>
      <c r="S22" s="86">
        <v>50499.51</v>
      </c>
      <c r="T22" s="86">
        <v>2761.5450126582277</v>
      </c>
      <c r="U22" s="86">
        <v>2275.6760506329115</v>
      </c>
      <c r="V22" s="86">
        <v>2350.9584810126585</v>
      </c>
      <c r="W22" s="86">
        <v>251.04954660529344</v>
      </c>
      <c r="X22" s="87">
        <v>206.87964096662833</v>
      </c>
    </row>
    <row r="23" spans="1:24">
      <c r="A23" s="61" t="s">
        <v>298</v>
      </c>
      <c r="B23" s="62" t="s">
        <v>174</v>
      </c>
      <c r="C23" s="63" t="s">
        <v>175</v>
      </c>
      <c r="D23" s="64">
        <v>28</v>
      </c>
      <c r="E23" s="65">
        <v>25.375</v>
      </c>
      <c r="F23" s="65">
        <v>8</v>
      </c>
      <c r="G23" s="66">
        <v>0.125</v>
      </c>
      <c r="H23" s="66">
        <v>0.38750000000000001</v>
      </c>
      <c r="I23" s="67">
        <v>1</v>
      </c>
      <c r="J23" s="67">
        <v>2.1</v>
      </c>
      <c r="K23" s="67">
        <v>4.9000000000000004</v>
      </c>
      <c r="L23" s="67">
        <v>0.8</v>
      </c>
      <c r="M23" s="67">
        <v>8.8000000000000007</v>
      </c>
      <c r="N23" s="68">
        <v>-8464.4470000000001</v>
      </c>
      <c r="O23" s="68">
        <v>56619.167999999998</v>
      </c>
      <c r="P23" s="68">
        <v>10084.74</v>
      </c>
      <c r="Q23" s="68">
        <v>16633.039000000001</v>
      </c>
      <c r="R23" s="68">
        <v>73252.206999999995</v>
      </c>
      <c r="S23" s="68">
        <v>64787.76</v>
      </c>
      <c r="T23" s="68">
        <v>2489.3583054187193</v>
      </c>
      <c r="U23" s="68">
        <v>2155.7840394088671</v>
      </c>
      <c r="V23" s="68">
        <v>2231.2972610837437</v>
      </c>
      <c r="W23" s="68">
        <v>226.30530049261085</v>
      </c>
      <c r="X23" s="69">
        <v>195.98036721898791</v>
      </c>
    </row>
    <row r="24" spans="1:24">
      <c r="A24" s="79" t="s">
        <v>298</v>
      </c>
      <c r="B24" s="80" t="s">
        <v>266</v>
      </c>
      <c r="C24" s="81" t="s">
        <v>267</v>
      </c>
      <c r="D24" s="82">
        <v>30</v>
      </c>
      <c r="E24" s="83">
        <v>28.5</v>
      </c>
      <c r="F24" s="83">
        <v>7.4700000000000006</v>
      </c>
      <c r="G24" s="84">
        <v>0.13788487282463185</v>
      </c>
      <c r="H24" s="84">
        <v>0.52342704149933061</v>
      </c>
      <c r="I24" s="85">
        <v>1.03</v>
      </c>
      <c r="J24" s="85">
        <v>2.88</v>
      </c>
      <c r="K24" s="85">
        <v>3.56</v>
      </c>
      <c r="L24" s="85">
        <v>0.5</v>
      </c>
      <c r="M24" s="85">
        <v>7.97</v>
      </c>
      <c r="N24" s="86">
        <v>-9880.9210000000003</v>
      </c>
      <c r="O24" s="86">
        <v>56595.065000000002</v>
      </c>
      <c r="P24" s="86">
        <v>5017.0039999999999</v>
      </c>
      <c r="Q24" s="86">
        <v>14117.21</v>
      </c>
      <c r="R24" s="86">
        <v>70712.274999999994</v>
      </c>
      <c r="S24" s="86">
        <v>60831.353999999999</v>
      </c>
      <c r="T24" s="86">
        <v>2305.0972280701753</v>
      </c>
      <c r="U24" s="86">
        <v>1958.398245614035</v>
      </c>
      <c r="V24" s="86">
        <v>1985.7917543859651</v>
      </c>
      <c r="W24" s="86">
        <v>209.55429346092504</v>
      </c>
      <c r="X24" s="87">
        <v>178.03620414673046</v>
      </c>
    </row>
    <row r="25" spans="1:24">
      <c r="A25" s="61" t="s">
        <v>298</v>
      </c>
      <c r="B25" s="62" t="s">
        <v>281</v>
      </c>
      <c r="C25" s="63" t="s">
        <v>282</v>
      </c>
      <c r="D25" s="64">
        <v>31</v>
      </c>
      <c r="E25" s="65">
        <v>29.125</v>
      </c>
      <c r="F25" s="65">
        <v>11.15</v>
      </c>
      <c r="G25" s="66">
        <v>0.17937219730941703</v>
      </c>
      <c r="H25" s="66">
        <v>0.26905829596412556</v>
      </c>
      <c r="I25" s="67">
        <v>2</v>
      </c>
      <c r="J25" s="67">
        <v>1</v>
      </c>
      <c r="K25" s="67">
        <v>8.15</v>
      </c>
      <c r="L25" s="67">
        <v>0</v>
      </c>
      <c r="M25" s="67">
        <v>11.15</v>
      </c>
      <c r="N25" s="68">
        <v>-8245.5709999999999</v>
      </c>
      <c r="O25" s="68">
        <v>75595.040999999997</v>
      </c>
      <c r="P25" s="68">
        <v>0</v>
      </c>
      <c r="Q25" s="68">
        <v>675</v>
      </c>
      <c r="R25" s="68">
        <v>76270.040999999997</v>
      </c>
      <c r="S25" s="68">
        <v>68024.47</v>
      </c>
      <c r="T25" s="68">
        <v>2618.713854077253</v>
      </c>
      <c r="U25" s="68">
        <v>2335.6041201716739</v>
      </c>
      <c r="V25" s="68">
        <v>2595.5378884120169</v>
      </c>
      <c r="W25" s="68">
        <v>238.06489582520481</v>
      </c>
      <c r="X25" s="69">
        <v>212.32764728833399</v>
      </c>
    </row>
    <row r="26" spans="1:24">
      <c r="A26" s="79" t="s">
        <v>298</v>
      </c>
      <c r="B26" s="80" t="s">
        <v>250</v>
      </c>
      <c r="C26" s="81" t="s">
        <v>251</v>
      </c>
      <c r="D26" s="82">
        <v>32</v>
      </c>
      <c r="E26" s="83">
        <v>30.5</v>
      </c>
      <c r="F26" s="83">
        <v>10.210000000000001</v>
      </c>
      <c r="G26" s="84">
        <v>0.2938295788442703</v>
      </c>
      <c r="H26" s="84">
        <v>0.2938295788442703</v>
      </c>
      <c r="I26" s="85">
        <v>3</v>
      </c>
      <c r="J26" s="85">
        <v>0</v>
      </c>
      <c r="K26" s="85">
        <v>7.21</v>
      </c>
      <c r="L26" s="85">
        <v>1.31</v>
      </c>
      <c r="M26" s="85">
        <v>11.52</v>
      </c>
      <c r="N26" s="86">
        <v>-14752.141</v>
      </c>
      <c r="O26" s="86">
        <v>73712.021999999997</v>
      </c>
      <c r="P26" s="86">
        <v>9711.4320000000007</v>
      </c>
      <c r="Q26" s="86">
        <v>20088.323</v>
      </c>
      <c r="R26" s="86">
        <v>93800.345000000001</v>
      </c>
      <c r="S26" s="86">
        <v>79048.203999999998</v>
      </c>
      <c r="T26" s="86">
        <v>2757.0135409836066</v>
      </c>
      <c r="U26" s="86">
        <v>2273.3367868852456</v>
      </c>
      <c r="V26" s="86">
        <v>2416.7876065573769</v>
      </c>
      <c r="W26" s="86">
        <v>250.63759463487332</v>
      </c>
      <c r="X26" s="87">
        <v>206.66698062593142</v>
      </c>
    </row>
    <row r="27" spans="1:24">
      <c r="A27" s="110" t="s">
        <v>298</v>
      </c>
      <c r="B27" s="26" t="s">
        <v>310</v>
      </c>
      <c r="C27" s="107"/>
      <c r="D27" s="26">
        <f>SUM(D9:D26)</f>
        <v>278</v>
      </c>
      <c r="E27" s="112">
        <f>SUM(E9:E26)</f>
        <v>258.42500000000001</v>
      </c>
      <c r="F27" s="112">
        <f>SUM(F9:F26)</f>
        <v>77.94</v>
      </c>
      <c r="G27" s="92">
        <f>+I27/F27</f>
        <v>0.21785989222478827</v>
      </c>
      <c r="H27" s="92">
        <f>+(I27+J27)/F27</f>
        <v>0.43764434180138567</v>
      </c>
      <c r="I27" s="93">
        <f t="shared" ref="I27:S27" si="7">SUM(I9:I26)</f>
        <v>16.979999999999997</v>
      </c>
      <c r="J27" s="93">
        <f t="shared" si="7"/>
        <v>17.13</v>
      </c>
      <c r="K27" s="93">
        <f t="shared" si="7"/>
        <v>43.830000000000005</v>
      </c>
      <c r="L27" s="93">
        <f t="shared" si="7"/>
        <v>4.33</v>
      </c>
      <c r="M27" s="93">
        <f t="shared" si="7"/>
        <v>82.27</v>
      </c>
      <c r="N27" s="94">
        <f t="shared" si="7"/>
        <v>-76465.509000000005</v>
      </c>
      <c r="O27" s="94">
        <f t="shared" si="7"/>
        <v>497219.22959999996</v>
      </c>
      <c r="P27" s="94">
        <f t="shared" si="7"/>
        <v>58838.558000000005</v>
      </c>
      <c r="Q27" s="94">
        <f t="shared" si="7"/>
        <v>144927.897</v>
      </c>
      <c r="R27" s="94">
        <f t="shared" si="7"/>
        <v>642147.12659999996</v>
      </c>
      <c r="S27" s="94">
        <f t="shared" si="7"/>
        <v>565681.6176</v>
      </c>
      <c r="T27" s="94">
        <f>+(R27-P27)/E27</f>
        <v>2257.1677221631035</v>
      </c>
      <c r="U27" s="94">
        <f>+(S27-P27)/E27</f>
        <v>1961.2771968656282</v>
      </c>
      <c r="V27" s="94">
        <f>+O27/E27</f>
        <v>1924.0368756892713</v>
      </c>
      <c r="W27" s="94">
        <f>+T27/W1</f>
        <v>205.19706565119122</v>
      </c>
      <c r="X27" s="95">
        <f>+U27/W1</f>
        <v>178.29792698778439</v>
      </c>
    </row>
    <row r="28" spans="1:24">
      <c r="A28" s="97" t="s">
        <v>293</v>
      </c>
      <c r="B28" s="98" t="s">
        <v>234</v>
      </c>
      <c r="C28" s="99" t="s">
        <v>235</v>
      </c>
      <c r="D28" s="100">
        <v>33</v>
      </c>
      <c r="E28" s="101">
        <v>32</v>
      </c>
      <c r="F28" s="101">
        <v>8.2399999999999984</v>
      </c>
      <c r="G28" s="102">
        <v>0.34708737864077677</v>
      </c>
      <c r="H28" s="102">
        <v>0.58980582524271852</v>
      </c>
      <c r="I28" s="103">
        <v>2.86</v>
      </c>
      <c r="J28" s="103">
        <v>2</v>
      </c>
      <c r="K28" s="103">
        <v>3.38</v>
      </c>
      <c r="L28" s="103">
        <v>1.41</v>
      </c>
      <c r="M28" s="103">
        <v>9.65</v>
      </c>
      <c r="N28" s="104">
        <v>-7510.0079999999998</v>
      </c>
      <c r="O28" s="104">
        <v>74029.278999999995</v>
      </c>
      <c r="P28" s="104">
        <v>8279.3610000000008</v>
      </c>
      <c r="Q28" s="104">
        <v>12860.915999999999</v>
      </c>
      <c r="R28" s="104">
        <v>86890.195000000007</v>
      </c>
      <c r="S28" s="104">
        <v>79380.187000000005</v>
      </c>
      <c r="T28" s="104">
        <v>2456.5885625000001</v>
      </c>
      <c r="U28" s="104">
        <v>2221.9008125</v>
      </c>
      <c r="V28" s="104">
        <v>2313.4149687499998</v>
      </c>
      <c r="W28" s="104">
        <v>223.32623295454547</v>
      </c>
      <c r="X28" s="105">
        <v>201.99098295454544</v>
      </c>
    </row>
    <row r="29" spans="1:24">
      <c r="A29" s="61" t="s">
        <v>293</v>
      </c>
      <c r="B29" s="62" t="s">
        <v>238</v>
      </c>
      <c r="C29" s="63" t="s">
        <v>239</v>
      </c>
      <c r="D29" s="64">
        <v>35</v>
      </c>
      <c r="E29" s="65">
        <v>32.5</v>
      </c>
      <c r="F29" s="65">
        <v>10.940000000000001</v>
      </c>
      <c r="G29" s="66">
        <v>0.41042047531992687</v>
      </c>
      <c r="H29" s="66">
        <v>0.53199268738574035</v>
      </c>
      <c r="I29" s="67">
        <v>4.49</v>
      </c>
      <c r="J29" s="67">
        <v>1.33</v>
      </c>
      <c r="K29" s="67">
        <v>5.12</v>
      </c>
      <c r="L29" s="67">
        <v>2.37</v>
      </c>
      <c r="M29" s="67">
        <v>13.31</v>
      </c>
      <c r="N29" s="68">
        <v>-11711.325000000001</v>
      </c>
      <c r="O29" s="68">
        <v>88780.407999999996</v>
      </c>
      <c r="P29" s="68">
        <v>6879.9960000000001</v>
      </c>
      <c r="Q29" s="68">
        <v>13994.582</v>
      </c>
      <c r="R29" s="68">
        <v>102774.99</v>
      </c>
      <c r="S29" s="68">
        <v>91063.664999999994</v>
      </c>
      <c r="T29" s="68">
        <v>2950.6152000000002</v>
      </c>
      <c r="U29" s="68">
        <v>2590.2667384615384</v>
      </c>
      <c r="V29" s="68">
        <v>2731.7048615384615</v>
      </c>
      <c r="W29" s="68">
        <v>268.23774545454546</v>
      </c>
      <c r="X29" s="69">
        <v>235.47879440559439</v>
      </c>
    </row>
    <row r="30" spans="1:24">
      <c r="A30" s="79" t="s">
        <v>293</v>
      </c>
      <c r="B30" s="80" t="s">
        <v>160</v>
      </c>
      <c r="C30" s="81" t="s">
        <v>161</v>
      </c>
      <c r="D30" s="82">
        <v>36</v>
      </c>
      <c r="E30" s="83">
        <v>37</v>
      </c>
      <c r="F30" s="83">
        <v>10.440000000000001</v>
      </c>
      <c r="G30" s="84">
        <v>0.19157088122605362</v>
      </c>
      <c r="H30" s="84">
        <v>0.47892720306513403</v>
      </c>
      <c r="I30" s="85">
        <v>2</v>
      </c>
      <c r="J30" s="85">
        <v>3</v>
      </c>
      <c r="K30" s="85">
        <v>5.44</v>
      </c>
      <c r="L30" s="85">
        <v>2.41</v>
      </c>
      <c r="M30" s="85">
        <v>12.85</v>
      </c>
      <c r="N30" s="86">
        <v>-14834.066999999999</v>
      </c>
      <c r="O30" s="86">
        <v>78302.642000000007</v>
      </c>
      <c r="P30" s="86">
        <v>10637.88</v>
      </c>
      <c r="Q30" s="86">
        <v>21357.321</v>
      </c>
      <c r="R30" s="86">
        <v>99659.963000000003</v>
      </c>
      <c r="S30" s="86">
        <v>84825.895999999993</v>
      </c>
      <c r="T30" s="86">
        <v>2406.0022432432434</v>
      </c>
      <c r="U30" s="86">
        <v>2005.0815135135133</v>
      </c>
      <c r="V30" s="86">
        <v>2116.2876216216218</v>
      </c>
      <c r="W30" s="86">
        <v>218.72747665847666</v>
      </c>
      <c r="X30" s="87">
        <v>182.28013759213758</v>
      </c>
    </row>
    <row r="31" spans="1:24">
      <c r="A31" s="61" t="s">
        <v>293</v>
      </c>
      <c r="B31" s="62" t="s">
        <v>24</v>
      </c>
      <c r="C31" s="63" t="s">
        <v>75</v>
      </c>
      <c r="D31" s="64">
        <v>44</v>
      </c>
      <c r="E31" s="65">
        <v>44.25</v>
      </c>
      <c r="F31" s="65">
        <v>14.100000000000001</v>
      </c>
      <c r="G31" s="66">
        <v>7.0921985815602828E-2</v>
      </c>
      <c r="H31" s="66">
        <v>0.22695035460992907</v>
      </c>
      <c r="I31" s="67">
        <v>1</v>
      </c>
      <c r="J31" s="67">
        <v>2.2000000000000002</v>
      </c>
      <c r="K31" s="67">
        <v>10.9</v>
      </c>
      <c r="L31" s="67">
        <v>1</v>
      </c>
      <c r="M31" s="67">
        <v>15.1</v>
      </c>
      <c r="N31" s="68"/>
      <c r="O31" s="68"/>
      <c r="P31" s="68"/>
      <c r="Q31" s="68"/>
      <c r="R31" s="68"/>
      <c r="S31" s="68"/>
      <c r="T31" s="68">
        <v>0</v>
      </c>
      <c r="U31" s="68">
        <v>0</v>
      </c>
      <c r="V31" s="68">
        <v>0</v>
      </c>
      <c r="W31" s="68">
        <v>0</v>
      </c>
      <c r="X31" s="69">
        <v>0</v>
      </c>
    </row>
    <row r="32" spans="1:24">
      <c r="A32" s="79" t="s">
        <v>293</v>
      </c>
      <c r="B32" s="80" t="s">
        <v>136</v>
      </c>
      <c r="C32" s="81" t="s">
        <v>140</v>
      </c>
      <c r="D32" s="82">
        <v>44</v>
      </c>
      <c r="E32" s="83">
        <v>46.75</v>
      </c>
      <c r="F32" s="83">
        <v>6.58</v>
      </c>
      <c r="G32" s="84">
        <v>0.41793313069908816</v>
      </c>
      <c r="H32" s="84">
        <v>0.55471124620060785</v>
      </c>
      <c r="I32" s="85">
        <v>2.75</v>
      </c>
      <c r="J32" s="85">
        <v>0.9</v>
      </c>
      <c r="K32" s="85">
        <v>2.93</v>
      </c>
      <c r="L32" s="85">
        <v>1.42</v>
      </c>
      <c r="M32" s="85">
        <v>8</v>
      </c>
      <c r="N32" s="86">
        <v>-29648.753000000001</v>
      </c>
      <c r="O32" s="86">
        <v>194774.06099999999</v>
      </c>
      <c r="P32" s="86">
        <v>25872.096000000001</v>
      </c>
      <c r="Q32" s="86">
        <v>76871.843999999997</v>
      </c>
      <c r="R32" s="86">
        <v>271645.90500000003</v>
      </c>
      <c r="S32" s="86">
        <v>241997.152</v>
      </c>
      <c r="T32" s="86">
        <v>5257.1937754010705</v>
      </c>
      <c r="U32" s="86">
        <v>4622.9958502673799</v>
      </c>
      <c r="V32" s="86">
        <v>4166.2900748663096</v>
      </c>
      <c r="W32" s="86">
        <v>477.92670685464276</v>
      </c>
      <c r="X32" s="87">
        <v>420.27235002430729</v>
      </c>
    </row>
    <row r="33" spans="1:24">
      <c r="A33" s="61" t="s">
        <v>293</v>
      </c>
      <c r="B33" s="62" t="s">
        <v>24</v>
      </c>
      <c r="C33" s="63" t="s">
        <v>43</v>
      </c>
      <c r="D33" s="64">
        <v>56</v>
      </c>
      <c r="E33" s="65">
        <v>58.75</v>
      </c>
      <c r="F33" s="65">
        <v>15.42</v>
      </c>
      <c r="G33" s="66">
        <v>0.20946822308690013</v>
      </c>
      <c r="H33" s="66">
        <v>0.22568093385214008</v>
      </c>
      <c r="I33" s="67">
        <v>3.23</v>
      </c>
      <c r="J33" s="67">
        <v>0.25</v>
      </c>
      <c r="K33" s="67">
        <v>11.94</v>
      </c>
      <c r="L33" s="67">
        <v>1</v>
      </c>
      <c r="M33" s="67">
        <v>16.420000000000002</v>
      </c>
      <c r="N33" s="68">
        <v>-22080.258000000002</v>
      </c>
      <c r="O33" s="68">
        <v>122945.4</v>
      </c>
      <c r="P33" s="68">
        <v>19126.672999999999</v>
      </c>
      <c r="Q33" s="68">
        <v>34966.309000000001</v>
      </c>
      <c r="R33" s="68">
        <v>157911.709</v>
      </c>
      <c r="S33" s="68">
        <v>135831.451</v>
      </c>
      <c r="T33" s="68">
        <v>2362.2984851063829</v>
      </c>
      <c r="U33" s="68">
        <v>1986.4643063829787</v>
      </c>
      <c r="V33" s="68">
        <v>2092.6876595744679</v>
      </c>
      <c r="W33" s="68">
        <v>214.7544077369439</v>
      </c>
      <c r="X33" s="69">
        <v>180.58766421663444</v>
      </c>
    </row>
    <row r="34" spans="1:24">
      <c r="A34" s="109" t="s">
        <v>293</v>
      </c>
      <c r="B34" s="28" t="s">
        <v>311</v>
      </c>
      <c r="C34" s="56"/>
      <c r="D34" s="106">
        <f>SUM(D28:D33)</f>
        <v>248</v>
      </c>
      <c r="E34" s="111">
        <f>SUM(E28:E33)</f>
        <v>251.25</v>
      </c>
      <c r="F34" s="111">
        <f>SUM(F28:F33)</f>
        <v>65.72</v>
      </c>
      <c r="G34" s="51">
        <f>+I34/F34</f>
        <v>0.24847839318320145</v>
      </c>
      <c r="H34" s="51">
        <f>+(I34+J34)/F34</f>
        <v>0.39576993304930003</v>
      </c>
      <c r="I34" s="52">
        <f t="shared" ref="I34:S34" si="8">SUM(I28:I33)</f>
        <v>16.329999999999998</v>
      </c>
      <c r="J34" s="52">
        <f t="shared" si="8"/>
        <v>9.6800000000000015</v>
      </c>
      <c r="K34" s="52">
        <f t="shared" si="8"/>
        <v>39.71</v>
      </c>
      <c r="L34" s="52">
        <f t="shared" si="8"/>
        <v>9.61</v>
      </c>
      <c r="M34" s="52">
        <f t="shared" si="8"/>
        <v>75.330000000000013</v>
      </c>
      <c r="N34" s="54">
        <f t="shared" si="8"/>
        <v>-85784.410999999993</v>
      </c>
      <c r="O34" s="54">
        <f t="shared" si="8"/>
        <v>558831.78999999992</v>
      </c>
      <c r="P34" s="54">
        <f t="shared" si="8"/>
        <v>70796.005999999994</v>
      </c>
      <c r="Q34" s="54">
        <f t="shared" si="8"/>
        <v>160050.97200000001</v>
      </c>
      <c r="R34" s="54">
        <f t="shared" si="8"/>
        <v>718882.7620000001</v>
      </c>
      <c r="S34" s="108">
        <f t="shared" si="8"/>
        <v>633098.35100000002</v>
      </c>
      <c r="T34" s="108">
        <f>+(R34-P34)/E34</f>
        <v>2579.4497751243784</v>
      </c>
      <c r="U34" s="108">
        <f>+(S34-P34)/E34</f>
        <v>2238.0192835820894</v>
      </c>
      <c r="V34" s="108">
        <f>+O34/E34</f>
        <v>2224.2061293532333</v>
      </c>
      <c r="W34" s="54">
        <f>+T34/W1</f>
        <v>234.49543410221622</v>
      </c>
      <c r="X34" s="55">
        <f>+U34/W1</f>
        <v>203.45629850746266</v>
      </c>
    </row>
    <row r="35" spans="1:24">
      <c r="A35" s="70" t="s">
        <v>294</v>
      </c>
      <c r="B35" s="71" t="s">
        <v>225</v>
      </c>
      <c r="C35" s="72" t="s">
        <v>226</v>
      </c>
      <c r="D35" s="73">
        <v>61</v>
      </c>
      <c r="E35" s="74">
        <v>61.75</v>
      </c>
      <c r="F35" s="74">
        <v>14.09</v>
      </c>
      <c r="G35" s="75">
        <v>0.25975869410929736</v>
      </c>
      <c r="H35" s="75">
        <v>0.65436479772888567</v>
      </c>
      <c r="I35" s="76">
        <v>3.66</v>
      </c>
      <c r="J35" s="76">
        <v>5.56</v>
      </c>
      <c r="K35" s="76">
        <v>4.87</v>
      </c>
      <c r="L35" s="76">
        <v>1.5</v>
      </c>
      <c r="M35" s="76">
        <v>15.59</v>
      </c>
      <c r="N35" s="77">
        <v>-18615.258000000002</v>
      </c>
      <c r="O35" s="77">
        <v>118287.311</v>
      </c>
      <c r="P35" s="77">
        <v>14042.484</v>
      </c>
      <c r="Q35" s="77">
        <v>35707.226999999999</v>
      </c>
      <c r="R35" s="77">
        <v>153994.538</v>
      </c>
      <c r="S35" s="77">
        <v>135379.28</v>
      </c>
      <c r="T35" s="77">
        <v>2266.4300242914978</v>
      </c>
      <c r="U35" s="77">
        <v>1964.9683562753037</v>
      </c>
      <c r="V35" s="77">
        <v>1915.5839838056681</v>
      </c>
      <c r="W35" s="77">
        <v>206.0390931174089</v>
      </c>
      <c r="X35" s="78">
        <v>178.63348693411851</v>
      </c>
    </row>
    <row r="36" spans="1:24">
      <c r="A36" s="60" t="s">
        <v>294</v>
      </c>
      <c r="B36" s="41" t="s">
        <v>136</v>
      </c>
      <c r="C36" s="30" t="s">
        <v>315</v>
      </c>
      <c r="D36" s="25">
        <v>78</v>
      </c>
      <c r="E36" s="42">
        <v>80.625</v>
      </c>
      <c r="F36" s="42">
        <v>17.939999999999998</v>
      </c>
      <c r="G36" s="43">
        <v>0.28149386845039021</v>
      </c>
      <c r="H36" s="43">
        <v>0.3199554069119287</v>
      </c>
      <c r="I36" s="44">
        <v>5.05</v>
      </c>
      <c r="J36" s="44">
        <v>0.69</v>
      </c>
      <c r="K36" s="44">
        <v>12.2</v>
      </c>
      <c r="L36" s="44">
        <v>1.6</v>
      </c>
      <c r="M36" s="44">
        <v>19.54</v>
      </c>
      <c r="N36" s="45">
        <v>-25771.526999999998</v>
      </c>
      <c r="O36" s="45">
        <v>105387.057</v>
      </c>
      <c r="P36" s="45">
        <v>47853.396000000001</v>
      </c>
      <c r="Q36" s="45">
        <v>64488.970999999998</v>
      </c>
      <c r="R36" s="45">
        <v>169876.02799999999</v>
      </c>
      <c r="S36" s="45">
        <v>144104.50099999999</v>
      </c>
      <c r="T36" s="46">
        <v>1513.4590015503875</v>
      </c>
      <c r="U36" s="46">
        <v>1193.8121550387596</v>
      </c>
      <c r="V36" s="46">
        <v>1307.1262883720931</v>
      </c>
      <c r="W36" s="46">
        <v>137.58718195912613</v>
      </c>
      <c r="X36" s="47">
        <v>108.52837773079632</v>
      </c>
    </row>
    <row r="37" spans="1:24">
      <c r="A37" s="110" t="s">
        <v>294</v>
      </c>
      <c r="B37" s="26" t="s">
        <v>312</v>
      </c>
      <c r="C37" s="107"/>
      <c r="D37" s="26">
        <f>SUM(D35:D36)</f>
        <v>139</v>
      </c>
      <c r="E37" s="112">
        <f>SUM(E35:E36)</f>
        <v>142.375</v>
      </c>
      <c r="F37" s="112">
        <f>SUM(F35:F36)</f>
        <v>32.03</v>
      </c>
      <c r="G37" s="92">
        <f>+I37/F37</f>
        <v>0.2719325632219794</v>
      </c>
      <c r="H37" s="92">
        <f>+(I37+J37)/F37</f>
        <v>0.46706212925382457</v>
      </c>
      <c r="I37" s="93">
        <f t="shared" ref="I37:S37" si="9">SUM(I35:I36)</f>
        <v>8.7100000000000009</v>
      </c>
      <c r="J37" s="93">
        <f t="shared" si="9"/>
        <v>6.25</v>
      </c>
      <c r="K37" s="93">
        <f t="shared" si="9"/>
        <v>17.07</v>
      </c>
      <c r="L37" s="93">
        <f t="shared" si="9"/>
        <v>3.1</v>
      </c>
      <c r="M37" s="93">
        <f t="shared" si="9"/>
        <v>35.129999999999995</v>
      </c>
      <c r="N37" s="94">
        <f t="shared" si="9"/>
        <v>-44386.785000000003</v>
      </c>
      <c r="O37" s="94">
        <f t="shared" si="9"/>
        <v>223674.36800000002</v>
      </c>
      <c r="P37" s="94">
        <f t="shared" si="9"/>
        <v>61895.880000000005</v>
      </c>
      <c r="Q37" s="94">
        <f t="shared" si="9"/>
        <v>100196.198</v>
      </c>
      <c r="R37" s="94">
        <f t="shared" si="9"/>
        <v>323870.56599999999</v>
      </c>
      <c r="S37" s="94">
        <f t="shared" si="9"/>
        <v>279483.78099999996</v>
      </c>
      <c r="T37" s="94">
        <f>+(R37-P37)/E37</f>
        <v>1840.0329130816506</v>
      </c>
      <c r="U37" s="94">
        <f>+(S37-P37)/E37</f>
        <v>1528.2732291483755</v>
      </c>
      <c r="V37" s="94">
        <f>+O37/E37</f>
        <v>1571.0227778753294</v>
      </c>
      <c r="W37" s="94">
        <f>+T37/W1</f>
        <v>167.27571937105915</v>
      </c>
      <c r="X37" s="95">
        <f>+U37/W1</f>
        <v>138.93392992257961</v>
      </c>
    </row>
    <row r="38" spans="1:24">
      <c r="A38" s="59" t="s">
        <v>295</v>
      </c>
      <c r="B38" s="32" t="s">
        <v>24</v>
      </c>
      <c r="C38" s="33" t="s">
        <v>71</v>
      </c>
      <c r="D38" s="34">
        <v>92</v>
      </c>
      <c r="E38" s="35">
        <v>94.625</v>
      </c>
      <c r="F38" s="35">
        <v>26.47</v>
      </c>
      <c r="G38" s="36">
        <v>0.23611635814129203</v>
      </c>
      <c r="H38" s="36">
        <v>0.54212315829240654</v>
      </c>
      <c r="I38" s="37">
        <v>6.25</v>
      </c>
      <c r="J38" s="37">
        <v>8.1</v>
      </c>
      <c r="K38" s="37">
        <v>12.12</v>
      </c>
      <c r="L38" s="37">
        <v>1.7</v>
      </c>
      <c r="M38" s="37">
        <v>28.17</v>
      </c>
      <c r="N38" s="38">
        <v>-28339.243999999999</v>
      </c>
      <c r="O38" s="38">
        <v>156283.54800000001</v>
      </c>
      <c r="P38" s="38">
        <v>34712.978999999999</v>
      </c>
      <c r="Q38" s="38">
        <v>61158.707999999999</v>
      </c>
      <c r="R38" s="38">
        <v>217442.25599999999</v>
      </c>
      <c r="S38" s="38">
        <v>189103.01199999999</v>
      </c>
      <c r="T38" s="39">
        <v>1931.0887926023779</v>
      </c>
      <c r="U38" s="39">
        <v>1631.5987635402905</v>
      </c>
      <c r="V38" s="39">
        <v>1651.6094900924704</v>
      </c>
      <c r="W38" s="39">
        <v>175.55352660021617</v>
      </c>
      <c r="X38" s="40">
        <v>148.32716032184459</v>
      </c>
    </row>
    <row r="39" spans="1:24">
      <c r="A39" s="61" t="s">
        <v>295</v>
      </c>
      <c r="B39" s="62" t="s">
        <v>136</v>
      </c>
      <c r="C39" s="63" t="s">
        <v>141</v>
      </c>
      <c r="D39" s="64">
        <v>99</v>
      </c>
      <c r="E39" s="65">
        <v>104.75</v>
      </c>
      <c r="F39" s="65">
        <v>23.75</v>
      </c>
      <c r="G39" s="66">
        <v>0.26947368421052631</v>
      </c>
      <c r="H39" s="66">
        <v>0.39157894736842108</v>
      </c>
      <c r="I39" s="67">
        <v>6.4</v>
      </c>
      <c r="J39" s="67">
        <v>2.9</v>
      </c>
      <c r="K39" s="67">
        <v>14.45</v>
      </c>
      <c r="L39" s="67">
        <v>2</v>
      </c>
      <c r="M39" s="67">
        <v>25.75</v>
      </c>
      <c r="N39" s="68">
        <v>-43502</v>
      </c>
      <c r="O39" s="68">
        <v>160213</v>
      </c>
      <c r="P39" s="68">
        <v>57745</v>
      </c>
      <c r="Q39" s="68">
        <v>78883</v>
      </c>
      <c r="R39" s="68">
        <v>239096</v>
      </c>
      <c r="S39" s="68">
        <v>195594</v>
      </c>
      <c r="T39" s="68">
        <v>2282.5393794749402</v>
      </c>
      <c r="U39" s="68">
        <v>1867.2458233890216</v>
      </c>
      <c r="V39" s="68">
        <v>1529.4797136038187</v>
      </c>
      <c r="W39" s="68">
        <v>207.5035799522673</v>
      </c>
      <c r="X39" s="69">
        <v>169.74962030809286</v>
      </c>
    </row>
    <row r="40" spans="1:24">
      <c r="A40" s="109" t="s">
        <v>295</v>
      </c>
      <c r="B40" s="27" t="s">
        <v>313</v>
      </c>
      <c r="C40" s="113"/>
      <c r="D40" s="27">
        <f>+D39+D38</f>
        <v>191</v>
      </c>
      <c r="E40" s="114">
        <f>+E39+E38</f>
        <v>199.375</v>
      </c>
      <c r="F40" s="114">
        <f>+F39+F38</f>
        <v>50.22</v>
      </c>
      <c r="G40" s="115">
        <f>+I40/F40</f>
        <v>0.25189167662285944</v>
      </c>
      <c r="H40" s="115">
        <f>+(I40+J40)/F40</f>
        <v>0.4709279171644763</v>
      </c>
      <c r="I40" s="116">
        <f t="shared" ref="I40:S40" si="10">+I39+I38</f>
        <v>12.65</v>
      </c>
      <c r="J40" s="116">
        <f t="shared" si="10"/>
        <v>11</v>
      </c>
      <c r="K40" s="116">
        <f t="shared" si="10"/>
        <v>26.57</v>
      </c>
      <c r="L40" s="116">
        <f t="shared" si="10"/>
        <v>3.7</v>
      </c>
      <c r="M40" s="116">
        <f t="shared" si="10"/>
        <v>53.92</v>
      </c>
      <c r="N40" s="108">
        <f t="shared" si="10"/>
        <v>-71841.244000000006</v>
      </c>
      <c r="O40" s="108">
        <f t="shared" si="10"/>
        <v>316496.54800000001</v>
      </c>
      <c r="P40" s="108">
        <f t="shared" si="10"/>
        <v>92457.978999999992</v>
      </c>
      <c r="Q40" s="108">
        <f t="shared" si="10"/>
        <v>140041.70799999998</v>
      </c>
      <c r="R40" s="108">
        <f t="shared" si="10"/>
        <v>456538.25599999999</v>
      </c>
      <c r="S40" s="108">
        <f t="shared" si="10"/>
        <v>384697.01199999999</v>
      </c>
      <c r="T40" s="108">
        <f>+(R40-P40)/E40</f>
        <v>1826.107972413793</v>
      </c>
      <c r="U40" s="108">
        <f>+(S40-P40)/E40</f>
        <v>1465.7757141065831</v>
      </c>
      <c r="V40" s="108">
        <f>+O40/E40</f>
        <v>1587.443500940439</v>
      </c>
      <c r="W40" s="108">
        <f>+T40/W1</f>
        <v>166.00981567398119</v>
      </c>
      <c r="X40" s="117">
        <f>+U40/W1</f>
        <v>133.25233764605301</v>
      </c>
    </row>
    <row r="41" spans="1:24" ht="15.75" thickBot="1">
      <c r="A41" s="118"/>
      <c r="B41" s="119" t="s">
        <v>309</v>
      </c>
      <c r="C41" s="118"/>
      <c r="D41" s="120">
        <f>+D40+D37+D34+D27</f>
        <v>856</v>
      </c>
      <c r="E41" s="121">
        <f>+E40+E37+E34+E27</f>
        <v>851.42499999999995</v>
      </c>
      <c r="F41" s="121">
        <f>+F40+F37+F34+F27</f>
        <v>225.91</v>
      </c>
      <c r="G41" s="122">
        <f>+I41/F41</f>
        <v>0.2419990261608605</v>
      </c>
      <c r="H41" s="122">
        <f>+(I41+J41)/F41</f>
        <v>0.43703244654951084</v>
      </c>
      <c r="I41" s="123">
        <f t="shared" ref="I41:S41" si="11">+I40+I37+I34+I27</f>
        <v>54.669999999999995</v>
      </c>
      <c r="J41" s="123">
        <f t="shared" si="11"/>
        <v>44.06</v>
      </c>
      <c r="K41" s="123">
        <f t="shared" si="11"/>
        <v>127.18</v>
      </c>
      <c r="L41" s="123">
        <f t="shared" si="11"/>
        <v>20.740000000000002</v>
      </c>
      <c r="M41" s="123">
        <f t="shared" si="11"/>
        <v>246.64999999999998</v>
      </c>
      <c r="N41" s="124">
        <f t="shared" si="11"/>
        <v>-278477.94900000002</v>
      </c>
      <c r="O41" s="124">
        <f t="shared" si="11"/>
        <v>1596221.9355999997</v>
      </c>
      <c r="P41" s="124">
        <f t="shared" si="11"/>
        <v>283988.42300000001</v>
      </c>
      <c r="Q41" s="124">
        <f t="shared" si="11"/>
        <v>545216.77500000002</v>
      </c>
      <c r="R41" s="124">
        <f t="shared" si="11"/>
        <v>2141438.7105999999</v>
      </c>
      <c r="S41" s="124">
        <f t="shared" si="11"/>
        <v>1862960.7615999999</v>
      </c>
      <c r="T41" s="124">
        <f>+(R41-P41)/E41</f>
        <v>2181.5782806471502</v>
      </c>
      <c r="U41" s="124">
        <f>+(S41-P41)/E41</f>
        <v>1854.5054920867956</v>
      </c>
      <c r="V41" s="124">
        <f>+O41/E41</f>
        <v>1874.7651708606159</v>
      </c>
      <c r="W41" s="124">
        <f>+T41/W1</f>
        <v>198.32529824065003</v>
      </c>
      <c r="X41" s="124">
        <f>+U41/W1</f>
        <v>168.59140837152688</v>
      </c>
    </row>
    <row r="42" spans="1:24" ht="15.75" thickTop="1"/>
  </sheetData>
  <sheetProtection algorithmName="SHA-512" hashValue="xLIM4uvqMAyVnhwmA1oV34i/Yfh8cGVpI4MmfcFkTsKIyRnFwhtlq3Ye5sbZSwbaCRtgPhLaP6F3tmOGlfXEUw==" saltValue="T5Q9tB9xl/7ciSN5VxSAmw==" spinCount="100000" sheet="1" formatCells="0" formatColumns="0" formatRows="0" sort="0" autoFilter="0" pivotTables="0"/>
  <autoFilter ref="A8:B8" xr:uid="{9D1E16D4-8890-4926-852F-9A2E0F4812EA}"/>
  <sortState xmlns:xlrd2="http://schemas.microsoft.com/office/spreadsheetml/2017/richdata2" ref="A28:X33">
    <sortCondition ref="E28:E3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Grunntafla</vt:lpstr>
      <vt:lpstr>Filter</vt:lpstr>
      <vt:lpstr>samreknir skólar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Valgerður Freyja Ágústsdóttir</dc:creator>
  <cp:lastModifiedBy>Valgerður Freyja Ágústsdóttir</cp:lastModifiedBy>
  <dcterms:created xsi:type="dcterms:W3CDTF">2019-11-21T13:21:57Z</dcterms:created>
  <dcterms:modified xsi:type="dcterms:W3CDTF">2019-12-12T15:08:55Z</dcterms:modified>
</cp:coreProperties>
</file>